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9\Comparte\Incisos RH\"/>
    </mc:Choice>
  </mc:AlternateContent>
  <xr:revisionPtr revIDLastSave="0" documentId="13_ncr:1_{BAE50682-A642-4FA9-B00D-C192DEEC76BF}" xr6:coauthVersionLast="45" xr6:coauthVersionMax="45" xr10:uidLastSave="{00000000-0000-0000-0000-000000000000}"/>
  <bookViews>
    <workbookView xWindow="-120" yWindow="-120" windowWidth="20730" windowHeight="11160" xr2:uid="{EE9D44A1-F5F3-4455-9FDB-3D80E4381D31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4" i="1" l="1"/>
  <c r="H64" i="1"/>
  <c r="I64" i="1" s="1"/>
  <c r="P63" i="1"/>
  <c r="I63" i="1"/>
  <c r="O63" i="1" s="1"/>
  <c r="H63" i="1"/>
  <c r="P62" i="1"/>
  <c r="H62" i="1"/>
  <c r="I62" i="1" s="1"/>
  <c r="P61" i="1"/>
  <c r="I61" i="1"/>
  <c r="H61" i="1"/>
  <c r="P60" i="1"/>
  <c r="H60" i="1"/>
  <c r="I60" i="1" s="1"/>
  <c r="O60" i="1" s="1"/>
  <c r="P59" i="1"/>
  <c r="I59" i="1"/>
  <c r="O59" i="1" s="1"/>
  <c r="H59" i="1"/>
  <c r="R58" i="1"/>
  <c r="P58" i="1"/>
  <c r="J58" i="1"/>
  <c r="Q58" i="1" s="1"/>
  <c r="H58" i="1"/>
  <c r="I58" i="1" s="1"/>
  <c r="O58" i="1" s="1"/>
  <c r="P57" i="1"/>
  <c r="O57" i="1"/>
  <c r="I57" i="1"/>
  <c r="H57" i="1"/>
  <c r="P56" i="1"/>
  <c r="H56" i="1"/>
  <c r="I56" i="1" s="1"/>
  <c r="O56" i="1" s="1"/>
  <c r="P54" i="1"/>
  <c r="I54" i="1"/>
  <c r="O54" i="1" s="1"/>
  <c r="H54" i="1"/>
  <c r="I53" i="1"/>
  <c r="J53" i="1" s="1"/>
  <c r="H53" i="1"/>
  <c r="R52" i="1"/>
  <c r="P52" i="1"/>
  <c r="J52" i="1"/>
  <c r="Q52" i="1" s="1"/>
  <c r="H52" i="1"/>
  <c r="I52" i="1" s="1"/>
  <c r="O52" i="1" s="1"/>
  <c r="P51" i="1"/>
  <c r="O51" i="1"/>
  <c r="I51" i="1"/>
  <c r="H51" i="1"/>
  <c r="P50" i="1"/>
  <c r="H50" i="1"/>
  <c r="I50" i="1" s="1"/>
  <c r="O50" i="1" s="1"/>
  <c r="P49" i="1"/>
  <c r="I49" i="1"/>
  <c r="O49" i="1" s="1"/>
  <c r="H49" i="1"/>
  <c r="R48" i="1"/>
  <c r="P48" i="1"/>
  <c r="J48" i="1"/>
  <c r="Q48" i="1" s="1"/>
  <c r="H48" i="1"/>
  <c r="I48" i="1" s="1"/>
  <c r="O48" i="1" s="1"/>
  <c r="P47" i="1"/>
  <c r="O47" i="1"/>
  <c r="I47" i="1"/>
  <c r="H47" i="1"/>
  <c r="P46" i="1"/>
  <c r="H46" i="1"/>
  <c r="I46" i="1" s="1"/>
  <c r="O46" i="1" s="1"/>
  <c r="P45" i="1"/>
  <c r="I45" i="1"/>
  <c r="O45" i="1" s="1"/>
  <c r="H45" i="1"/>
  <c r="R44" i="1"/>
  <c r="P44" i="1"/>
  <c r="J44" i="1"/>
  <c r="Q44" i="1" s="1"/>
  <c r="H44" i="1"/>
  <c r="I44" i="1" s="1"/>
  <c r="O44" i="1" s="1"/>
  <c r="P43" i="1"/>
  <c r="O43" i="1"/>
  <c r="I43" i="1"/>
  <c r="H43" i="1"/>
  <c r="P42" i="1"/>
  <c r="H42" i="1"/>
  <c r="I42" i="1" s="1"/>
  <c r="O42" i="1" s="1"/>
  <c r="P41" i="1"/>
  <c r="I41" i="1"/>
  <c r="O41" i="1" s="1"/>
  <c r="H41" i="1"/>
  <c r="R40" i="1"/>
  <c r="P40" i="1"/>
  <c r="J40" i="1"/>
  <c r="Q40" i="1" s="1"/>
  <c r="H40" i="1"/>
  <c r="I40" i="1" s="1"/>
  <c r="O40" i="1" s="1"/>
  <c r="P39" i="1"/>
  <c r="O39" i="1"/>
  <c r="I39" i="1"/>
  <c r="H39" i="1"/>
  <c r="P38" i="1"/>
  <c r="H38" i="1"/>
  <c r="I38" i="1" s="1"/>
  <c r="O38" i="1" s="1"/>
  <c r="P37" i="1"/>
  <c r="I37" i="1"/>
  <c r="O37" i="1" s="1"/>
  <c r="H37" i="1"/>
  <c r="R36" i="1"/>
  <c r="P36" i="1"/>
  <c r="J36" i="1"/>
  <c r="Q36" i="1" s="1"/>
  <c r="H36" i="1"/>
  <c r="I36" i="1" s="1"/>
  <c r="O36" i="1" s="1"/>
  <c r="P35" i="1"/>
  <c r="O35" i="1"/>
  <c r="I35" i="1"/>
  <c r="H35" i="1"/>
  <c r="P34" i="1"/>
  <c r="H34" i="1"/>
  <c r="I34" i="1" s="1"/>
  <c r="O34" i="1" s="1"/>
  <c r="P33" i="1"/>
  <c r="I33" i="1"/>
  <c r="O33" i="1" s="1"/>
  <c r="H33" i="1"/>
  <c r="R32" i="1"/>
  <c r="P32" i="1"/>
  <c r="J32" i="1"/>
  <c r="Q32" i="1" s="1"/>
  <c r="H32" i="1"/>
  <c r="I32" i="1" s="1"/>
  <c r="O32" i="1" s="1"/>
  <c r="P31" i="1"/>
  <c r="O31" i="1"/>
  <c r="I31" i="1"/>
  <c r="H31" i="1"/>
  <c r="P30" i="1"/>
  <c r="H30" i="1"/>
  <c r="I30" i="1" s="1"/>
  <c r="O30" i="1" s="1"/>
  <c r="P29" i="1"/>
  <c r="I29" i="1"/>
  <c r="O29" i="1" s="1"/>
  <c r="H29" i="1"/>
  <c r="P27" i="1"/>
  <c r="H27" i="1"/>
  <c r="I27" i="1" s="1"/>
  <c r="P26" i="1"/>
  <c r="I26" i="1"/>
  <c r="O26" i="1" s="1"/>
  <c r="H26" i="1"/>
  <c r="P25" i="1"/>
  <c r="H25" i="1"/>
  <c r="I25" i="1" s="1"/>
  <c r="P24" i="1"/>
  <c r="I24" i="1"/>
  <c r="O24" i="1" s="1"/>
  <c r="H24" i="1"/>
  <c r="P23" i="1"/>
  <c r="H23" i="1"/>
  <c r="I23" i="1" s="1"/>
  <c r="P22" i="1"/>
  <c r="I22" i="1"/>
  <c r="O22" i="1" s="1"/>
  <c r="H22" i="1"/>
  <c r="P21" i="1"/>
  <c r="H21" i="1"/>
  <c r="I21" i="1" s="1"/>
  <c r="P20" i="1"/>
  <c r="I20" i="1"/>
  <c r="O20" i="1" s="1"/>
  <c r="H20" i="1"/>
  <c r="P19" i="1"/>
  <c r="H19" i="1"/>
  <c r="I19" i="1" s="1"/>
  <c r="P18" i="1"/>
  <c r="I18" i="1"/>
  <c r="O18" i="1" s="1"/>
  <c r="H18" i="1"/>
  <c r="P16" i="1"/>
  <c r="H16" i="1"/>
  <c r="I16" i="1" s="1"/>
  <c r="P15" i="1"/>
  <c r="I15" i="1"/>
  <c r="R15" i="1" s="1"/>
  <c r="H15" i="1"/>
  <c r="P13" i="1"/>
  <c r="H13" i="1"/>
  <c r="I13" i="1" s="1"/>
  <c r="P12" i="1"/>
  <c r="I12" i="1"/>
  <c r="R12" i="1" s="1"/>
  <c r="H12" i="1"/>
  <c r="P11" i="1"/>
  <c r="H11" i="1"/>
  <c r="I11" i="1" s="1"/>
  <c r="P10" i="1"/>
  <c r="I10" i="1"/>
  <c r="R10" i="1" s="1"/>
  <c r="H10" i="1"/>
  <c r="J9" i="1"/>
  <c r="I9" i="1"/>
  <c r="P8" i="1"/>
  <c r="H8" i="1"/>
  <c r="I8" i="1" s="1"/>
  <c r="P7" i="1"/>
  <c r="I7" i="1"/>
  <c r="R7" i="1" s="1"/>
  <c r="H7" i="1"/>
  <c r="P6" i="1"/>
  <c r="H6" i="1"/>
  <c r="I6" i="1" s="1"/>
  <c r="O8" i="1" l="1"/>
  <c r="R8" i="1"/>
  <c r="J8" i="1"/>
  <c r="Q8" i="1" s="1"/>
  <c r="O13" i="1"/>
  <c r="R13" i="1"/>
  <c r="J13" i="1"/>
  <c r="Q13" i="1" s="1"/>
  <c r="R19" i="1"/>
  <c r="J19" i="1"/>
  <c r="Q19" i="1" s="1"/>
  <c r="O19" i="1"/>
  <c r="R23" i="1"/>
  <c r="J23" i="1"/>
  <c r="O23" i="1"/>
  <c r="R27" i="1"/>
  <c r="J27" i="1"/>
  <c r="Q27" i="1" s="1"/>
  <c r="O27" i="1"/>
  <c r="O6" i="1"/>
  <c r="R6" i="1"/>
  <c r="J6" i="1"/>
  <c r="Q6" i="1" s="1"/>
  <c r="O11" i="1"/>
  <c r="R11" i="1"/>
  <c r="J11" i="1"/>
  <c r="Q11" i="1" s="1"/>
  <c r="R16" i="1"/>
  <c r="O16" i="1"/>
  <c r="J16" i="1"/>
  <c r="Q16" i="1" s="1"/>
  <c r="R21" i="1"/>
  <c r="J21" i="1"/>
  <c r="Q21" i="1" s="1"/>
  <c r="O21" i="1"/>
  <c r="R25" i="1"/>
  <c r="J25" i="1"/>
  <c r="O25" i="1"/>
  <c r="O7" i="1"/>
  <c r="O10" i="1"/>
  <c r="O12" i="1"/>
  <c r="O15" i="1"/>
  <c r="J7" i="1"/>
  <c r="Q7" i="1" s="1"/>
  <c r="J10" i="1"/>
  <c r="Q10" i="1" s="1"/>
  <c r="J12" i="1"/>
  <c r="Q12" i="1" s="1"/>
  <c r="J15" i="1"/>
  <c r="Q15" i="1" s="1"/>
  <c r="J18" i="1"/>
  <c r="Q18" i="1" s="1"/>
  <c r="R18" i="1"/>
  <c r="J20" i="1"/>
  <c r="Q20" i="1" s="1"/>
  <c r="R20" i="1"/>
  <c r="J22" i="1"/>
  <c r="Q22" i="1" s="1"/>
  <c r="R22" i="1"/>
  <c r="J24" i="1"/>
  <c r="Q24" i="1" s="1"/>
  <c r="R24" i="1"/>
  <c r="J26" i="1"/>
  <c r="Q26" i="1" s="1"/>
  <c r="R26" i="1"/>
  <c r="J29" i="1"/>
  <c r="Q29" i="1" s="1"/>
  <c r="R29" i="1"/>
  <c r="J30" i="1"/>
  <c r="Q30" i="1" s="1"/>
  <c r="R30" i="1"/>
  <c r="R31" i="1"/>
  <c r="J31" i="1"/>
  <c r="Q31" i="1" s="1"/>
  <c r="J34" i="1"/>
  <c r="Q34" i="1" s="1"/>
  <c r="R34" i="1"/>
  <c r="R35" i="1"/>
  <c r="J35" i="1"/>
  <c r="Q35" i="1" s="1"/>
  <c r="J38" i="1"/>
  <c r="Q38" i="1" s="1"/>
  <c r="R38" i="1"/>
  <c r="R39" i="1"/>
  <c r="J39" i="1"/>
  <c r="Q39" i="1" s="1"/>
  <c r="J42" i="1"/>
  <c r="Q42" i="1" s="1"/>
  <c r="R42" i="1"/>
  <c r="R43" i="1"/>
  <c r="J43" i="1"/>
  <c r="Q43" i="1" s="1"/>
  <c r="J46" i="1"/>
  <c r="Q46" i="1" s="1"/>
  <c r="R46" i="1"/>
  <c r="R47" i="1"/>
  <c r="J47" i="1"/>
  <c r="Q47" i="1" s="1"/>
  <c r="J50" i="1"/>
  <c r="Q50" i="1" s="1"/>
  <c r="R50" i="1"/>
  <c r="R51" i="1"/>
  <c r="J51" i="1"/>
  <c r="Q51" i="1" s="1"/>
  <c r="O53" i="1"/>
  <c r="J56" i="1"/>
  <c r="Q56" i="1" s="1"/>
  <c r="R56" i="1"/>
  <c r="R57" i="1"/>
  <c r="J57" i="1"/>
  <c r="Q57" i="1" s="1"/>
  <c r="J60" i="1"/>
  <c r="Q60" i="1" s="1"/>
  <c r="R60" i="1"/>
  <c r="R61" i="1"/>
  <c r="J61" i="1"/>
  <c r="R64" i="1"/>
  <c r="J64" i="1"/>
  <c r="O64" i="1"/>
  <c r="R33" i="1"/>
  <c r="J33" i="1"/>
  <c r="Q33" i="1" s="1"/>
  <c r="R37" i="1"/>
  <c r="J37" i="1"/>
  <c r="Q37" i="1" s="1"/>
  <c r="R41" i="1"/>
  <c r="J41" i="1"/>
  <c r="Q41" i="1" s="1"/>
  <c r="R45" i="1"/>
  <c r="J45" i="1"/>
  <c r="Q45" i="1" s="1"/>
  <c r="R49" i="1"/>
  <c r="J49" i="1"/>
  <c r="Q49" i="1" s="1"/>
  <c r="Q53" i="1"/>
  <c r="R53" i="1"/>
  <c r="R54" i="1"/>
  <c r="J54" i="1"/>
  <c r="Q54" i="1" s="1"/>
  <c r="R59" i="1"/>
  <c r="J59" i="1"/>
  <c r="Q59" i="1" s="1"/>
  <c r="O61" i="1"/>
  <c r="R62" i="1"/>
  <c r="J62" i="1"/>
  <c r="O62" i="1"/>
  <c r="J63" i="1"/>
  <c r="Q63" i="1" s="1"/>
  <c r="R63" i="1"/>
  <c r="Q62" i="1" l="1"/>
  <c r="Q64" i="1"/>
  <c r="Q61" i="1"/>
  <c r="Q25" i="1"/>
  <c r="Q23" i="1"/>
</calcChain>
</file>

<file path=xl/sharedStrings.xml><?xml version="1.0" encoding="utf-8"?>
<sst xmlns="http://schemas.openxmlformats.org/spreadsheetml/2006/main" count="195" uniqueCount="114">
  <si>
    <t>PLANTILLA PERSONAL SISTEMA DE AGUA POTABLE, ALCANTARILLADO Y SANEAMIENTO DEL MUNICIPIO DE AMECA, JALISCO 
2020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</si>
  <si>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</si>
  <si>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</si>
  <si>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</si>
  <si>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</si>
  <si>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</si>
  <si>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</si>
  <si>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</si>
  <si>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</si>
  <si>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MENSUAL</t>
  </si>
  <si>
    <t>ANUAL</t>
  </si>
  <si>
    <t>AGUINALDO</t>
  </si>
  <si>
    <t>PRESTAMO DE EMPRESA</t>
  </si>
  <si>
    <t>PRIMA VACACIONAL</t>
  </si>
  <si>
    <t>ESTIMULO</t>
  </si>
  <si>
    <t>COMPENSACIONES</t>
  </si>
  <si>
    <t>TOTAL PRESTACIONES</t>
  </si>
  <si>
    <t>SUMA TOTAL DE 
REMUNERACIONES</t>
  </si>
  <si>
    <t>COMPENSACION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</si>
  <si>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</si>
  <si>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</si>
  <si>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</si>
  <si>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</si>
  <si>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</si>
  <si>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</si>
  <si>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</si>
  <si>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</si>
  <si>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</si>
  <si>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</si>
  <si>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$</t>
  </si>
  <si>
    <t>Nuño Dueñas María Teresa</t>
  </si>
  <si>
    <t>Castro Andalón Luis Felipe</t>
  </si>
  <si>
    <t>Jefe Administrativo</t>
  </si>
  <si>
    <t>Ríos Lara José Roberto</t>
  </si>
  <si>
    <t>Jefe Operativo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</si>
  <si>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</si>
  <si>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</si>
  <si>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</si>
  <si>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</si>
  <si>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</si>
  <si>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</si>
  <si>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COMERCIAL</t>
  </si>
  <si>
    <t>Ambriz Medina Erick Gibran</t>
  </si>
  <si>
    <t>Lecturista</t>
  </si>
  <si>
    <t>Díaz Cárdenas Mayra Lizette</t>
  </si>
  <si>
    <t>Encargada de Area Comercial</t>
  </si>
  <si>
    <t>Pérez Figueroa Mario Alberto</t>
  </si>
  <si>
    <t>Padron de Usuarios</t>
  </si>
  <si>
    <t>Plascencia Salazar Marcos Antonio</t>
  </si>
  <si>
    <t>Cartera Vencida</t>
  </si>
  <si>
    <t>Luquin Castañeda Eder Ramón</t>
  </si>
  <si>
    <t>Encargado de Cultra del agua y Cmunicacion Social</t>
  </si>
  <si>
    <t>Trigueros Lambaren Jack Robert</t>
  </si>
  <si>
    <t>Auxiliar Administrativo "Comunidad"</t>
  </si>
  <si>
    <t>Villalaz Cruz Adriana Itzel</t>
  </si>
  <si>
    <t>Cajero</t>
  </si>
  <si>
    <t>Gustavo Mariscal Barbosa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</si>
  <si>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</si>
  <si>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</si>
  <si>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</si>
  <si>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</si>
  <si>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</si>
  <si>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 Abañil/Fontaneron "Agua Potable"</t>
  </si>
  <si>
    <t>Curiel Ramírez Lázaro</t>
  </si>
  <si>
    <t>Operador de Valvulas</t>
  </si>
  <si>
    <t>Figueroa Aldaco Héctor</t>
  </si>
  <si>
    <t>Albañil/Fontanero "Agua Potable"</t>
  </si>
  <si>
    <t>Hernández Gómez Casimiro</t>
  </si>
  <si>
    <t>Encargado de Cloración</t>
  </si>
  <si>
    <t>Luquin Colima Salvador</t>
  </si>
  <si>
    <t>Bacheo</t>
  </si>
  <si>
    <t>Sindicalizado</t>
  </si>
  <si>
    <t>González Castillo Juan</t>
  </si>
  <si>
    <t>Albanil/Fontanero "Agua Potable"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</si>
  <si>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</si>
  <si>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</si>
  <si>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</si>
  <si>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</si>
  <si>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</si>
  <si>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Albañil/Fontanero "Alcantarillado"</t>
  </si>
  <si>
    <t>Salazar Luquin Juan Manuel</t>
  </si>
  <si>
    <t>García Flores Manuel</t>
  </si>
  <si>
    <t>García Acosta José Rodolfo</t>
  </si>
  <si>
    <t>Operador de Mini Cargador</t>
  </si>
  <si>
    <t>Coronel Hernández Pavel</t>
  </si>
  <si>
    <t>Flores Morales Leonides</t>
  </si>
  <si>
    <t>López Ruelas Sergio</t>
  </si>
  <si>
    <t>Salazar Ramírez José Adrián</t>
  </si>
  <si>
    <t xml:space="preserve"> Almacen</t>
  </si>
  <si>
    <t>Toro Guillen Luis Alberto</t>
  </si>
  <si>
    <t>Ramos Rubio Miguel Rafael</t>
  </si>
  <si>
    <t>Reyes Toro Zepeda</t>
  </si>
  <si>
    <t>Santiago León Luis Omar</t>
  </si>
  <si>
    <t>Tavarez Zepeda Gilberto</t>
  </si>
  <si>
    <t>Operador de Vactor</t>
  </si>
  <si>
    <t>Lopez Quijas Luis Jaime</t>
  </si>
  <si>
    <t>Castro Olvera Jorge Heliodoro</t>
  </si>
  <si>
    <t>Rodriguez Arreola Jesus Antonio</t>
  </si>
  <si>
    <t>Ramirez Mora Armando</t>
  </si>
  <si>
    <t>Ruiz Lomeli Edgar Santiago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</si>
  <si>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</si>
  <si>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</si>
  <si>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</si>
  <si>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</si>
  <si>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</si>
  <si>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Quiñones Víctor Manuel</t>
  </si>
  <si>
    <t>Auxiliar Administrativo P.T.A.R</t>
  </si>
  <si>
    <t>López Virgen Jesús Sebastián</t>
  </si>
  <si>
    <t>Zarate Navarro José Martin</t>
  </si>
  <si>
    <t>Hernández García Víctor Manuel</t>
  </si>
  <si>
    <t>Ruelas Suistaita Rodolfo</t>
  </si>
  <si>
    <t>Encargado de P.T.A.R la Coronilla y Texcalame</t>
  </si>
  <si>
    <t>Balbaneda Santiago Rafael</t>
  </si>
  <si>
    <t>Responsable de P.T.A.R.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</si>
</sst>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8" fontId="3" fillId="4" borderId="6" xfId="1" applyNumberFormat="1" applyFont="1" applyFill="1" applyBorder="1" applyAlignment="1">
      <alignment vertical="center"/>
    </xf>
    <xf numFmtId="44" fontId="3" fillId="4" borderId="6" xfId="1" applyFont="1" applyFill="1" applyBorder="1" applyAlignment="1">
      <alignment vertical="center"/>
    </xf>
    <xf numFmtId="44" fontId="3" fillId="4" borderId="7" xfId="1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44" fontId="3" fillId="4" borderId="9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 wrapText="1"/>
    </xf>
    <xf numFmtId="14" fontId="3" fillId="4" borderId="12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44" fontId="3" fillId="4" borderId="12" xfId="1" applyFont="1" applyFill="1" applyBorder="1" applyAlignment="1">
      <alignment vertical="center"/>
    </xf>
    <xf numFmtId="44" fontId="3" fillId="4" borderId="13" xfId="1" applyFont="1" applyFill="1" applyBorder="1" applyAlignment="1">
      <alignment vertical="center"/>
    </xf>
    <xf numFmtId="44" fontId="3" fillId="4" borderId="14" xfId="0" applyNumberFormat="1" applyFont="1" applyFill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 wrapText="1"/>
    </xf>
    <xf numFmtId="14" fontId="3" fillId="5" borderId="12" xfId="0" applyNumberFormat="1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44" fontId="3" fillId="5" borderId="12" xfId="1" applyFont="1" applyFill="1" applyBorder="1" applyAlignment="1">
      <alignment vertical="center"/>
    </xf>
    <xf numFmtId="44" fontId="3" fillId="5" borderId="6" xfId="1" applyFont="1" applyFill="1" applyBorder="1" applyAlignment="1">
      <alignment vertical="center"/>
    </xf>
    <xf numFmtId="44" fontId="3" fillId="5" borderId="13" xfId="1" applyFont="1" applyFill="1" applyBorder="1" applyAlignment="1">
      <alignment vertical="center"/>
    </xf>
    <xf numFmtId="44" fontId="3" fillId="5" borderId="14" xfId="0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7" fillId="6" borderId="11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14" fontId="3" fillId="6" borderId="12" xfId="0" applyNumberFormat="1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44" fontId="3" fillId="6" borderId="12" xfId="1" applyFont="1" applyFill="1" applyBorder="1" applyAlignment="1">
      <alignment vertical="center"/>
    </xf>
    <xf numFmtId="44" fontId="3" fillId="6" borderId="6" xfId="1" applyFont="1" applyFill="1" applyBorder="1" applyAlignment="1">
      <alignment vertical="center"/>
    </xf>
    <xf numFmtId="44" fontId="3" fillId="6" borderId="13" xfId="1" applyFont="1" applyFill="1" applyBorder="1" applyAlignment="1">
      <alignment vertical="center"/>
    </xf>
    <xf numFmtId="44" fontId="3" fillId="6" borderId="14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4" borderId="12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14" fontId="3" fillId="4" borderId="17" xfId="0" applyNumberFormat="1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vertical="center"/>
    </xf>
    <xf numFmtId="44" fontId="3" fillId="4" borderId="17" xfId="1" applyFont="1" applyFill="1" applyBorder="1" applyAlignment="1">
      <alignment vertical="center"/>
    </xf>
    <xf numFmtId="44" fontId="3" fillId="4" borderId="19" xfId="1" applyFont="1" applyFill="1" applyBorder="1" applyAlignment="1">
      <alignment vertical="center"/>
    </xf>
    <xf numFmtId="44" fontId="3" fillId="4" borderId="2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4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left" vertical="center" wrapText="1"/>
    </xf>
    <xf numFmtId="14" fontId="3" fillId="4" borderId="23" xfId="0" applyNumberFormat="1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vertical="center"/>
    </xf>
    <xf numFmtId="44" fontId="3" fillId="4" borderId="23" xfId="1" applyFont="1" applyFill="1" applyBorder="1" applyAlignment="1">
      <alignment vertical="center"/>
    </xf>
    <xf numFmtId="44" fontId="3" fillId="4" borderId="24" xfId="0" applyNumberFormat="1" applyFont="1" applyFill="1" applyBorder="1" applyAlignment="1">
      <alignment vertical="center"/>
    </xf>
    <xf numFmtId="0" fontId="7" fillId="4" borderId="26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14" fontId="3" fillId="4" borderId="12" xfId="0" applyNumberFormat="1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6" fillId="0" borderId="0" xfId="0" applyFont="1" applyAlignment="1">
      <alignment vertical="center" textRotation="90"/>
    </xf>
    <xf numFmtId="0" fontId="7" fillId="7" borderId="27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14" fontId="3" fillId="7" borderId="12" xfId="0" applyNumberFormat="1" applyFont="1" applyFill="1" applyBorder="1" applyAlignment="1">
      <alignment vertical="center"/>
    </xf>
    <xf numFmtId="0" fontId="3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/>
    </xf>
    <xf numFmtId="44" fontId="3" fillId="7" borderId="12" xfId="1" applyFont="1" applyFill="1" applyBorder="1" applyAlignment="1">
      <alignment vertical="center"/>
    </xf>
    <xf numFmtId="44" fontId="3" fillId="8" borderId="12" xfId="1" applyFont="1" applyFill="1" applyBorder="1" applyAlignment="1">
      <alignment vertical="center"/>
    </xf>
    <xf numFmtId="8" fontId="3" fillId="7" borderId="12" xfId="1" applyNumberFormat="1" applyFont="1" applyFill="1" applyBorder="1" applyAlignment="1">
      <alignment vertical="center"/>
    </xf>
    <xf numFmtId="44" fontId="3" fillId="8" borderId="14" xfId="0" applyNumberFormat="1" applyFont="1" applyFill="1" applyBorder="1" applyAlignment="1">
      <alignment vertical="center"/>
    </xf>
    <xf numFmtId="44" fontId="3" fillId="4" borderId="12" xfId="1" applyFont="1" applyFill="1" applyBorder="1" applyAlignment="1">
      <alignment horizontal="right" vertical="center"/>
    </xf>
    <xf numFmtId="0" fontId="7" fillId="6" borderId="27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28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 textRotation="90"/>
    </xf>
    <xf numFmtId="0" fontId="2" fillId="0" borderId="21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C029-6C19-4EAF-A837-B83FF1635343}">
  <dimension ref="A1:R64"/>
  <sheetViews>
    <sheetView tabSelected="1" topLeftCell="A16" workbookViewId="0">
      <selection activeCell="E29" sqref="E29"/>
    </sheetView>
  </sheetViews>
  <sheetFormatPr baseColWidth="10" defaultRowHeight="1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bestFit="1" customWidth="1"/>
    <col min="5" max="5" width="10.28515625" style="3" bestFit="1" customWidth="1"/>
    <col min="6" max="6" width="19.140625" style="2" bestFit="1" customWidth="1"/>
    <col min="7" max="7" width="14.5703125" style="4" customWidth="1"/>
    <col min="8" max="8" width="18.140625" style="4" customWidth="1"/>
    <col min="9" max="9" width="11" style="4" customWidth="1"/>
    <col min="10" max="10" width="12" style="4" customWidth="1"/>
    <col min="11" max="11" width="18.7109375" style="4" bestFit="1" customWidth="1"/>
    <col min="12" max="12" width="14.28515625" style="4" customWidth="1"/>
    <col min="13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8" width="14.140625" style="2" customWidth="1"/>
    <col min="19" max="16384" width="11.42578125" style="2"/>
  </cols>
  <sheetData>
    <row r="1" spans="1:18" ht="6" customHeight="1" x14ac:dyDescent="0.25"/>
    <row r="2" spans="1:18" ht="25.5" customHeight="1" x14ac:dyDescent="0.25">
      <c r="A2" s="94"/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25.5" customHeight="1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ht="6.75" customHeight="1" thickBot="1" x14ac:dyDescent="0.3"/>
    <row r="5" spans="1:18" ht="26.25" thickBo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7" t="s">
        <v>15</v>
      </c>
      <c r="P5" s="8" t="s">
        <v>16</v>
      </c>
      <c r="Q5" s="8" t="s">
        <v>17</v>
      </c>
      <c r="R5" s="9" t="s">
        <v>18</v>
      </c>
    </row>
    <row r="6" spans="1:18" ht="25.5" customHeight="1" x14ac:dyDescent="0.25">
      <c r="A6" s="96" t="s">
        <v>19</v>
      </c>
      <c r="B6" s="10" t="s">
        <v>20</v>
      </c>
      <c r="C6" s="11" t="s">
        <v>21</v>
      </c>
      <c r="D6" s="12">
        <v>39787</v>
      </c>
      <c r="E6" s="13">
        <v>2</v>
      </c>
      <c r="F6" s="14" t="s">
        <v>22</v>
      </c>
      <c r="G6" s="15">
        <v>262.86</v>
      </c>
      <c r="H6" s="16">
        <f>G6*15</f>
        <v>3942.9</v>
      </c>
      <c r="I6" s="16">
        <f t="shared" ref="I6:I13" si="0">H6*2</f>
        <v>7885.8</v>
      </c>
      <c r="J6" s="16">
        <f>I6*12</f>
        <v>94629.6</v>
      </c>
      <c r="K6" s="17"/>
      <c r="L6" s="16">
        <v>12000</v>
      </c>
      <c r="M6" s="16">
        <v>0</v>
      </c>
      <c r="N6" s="16">
        <v>0</v>
      </c>
      <c r="O6" s="17">
        <f>I6*1.04-I6</f>
        <v>315.43199999999979</v>
      </c>
      <c r="P6" s="17">
        <f t="shared" ref="P6:P13" si="1">+K6+L6+N6</f>
        <v>12000</v>
      </c>
      <c r="Q6" s="18">
        <f t="shared" ref="Q6:Q13" si="2">+J6+K6+O6</f>
        <v>94945.032000000007</v>
      </c>
      <c r="R6" s="19">
        <f>I6*1.04-I6</f>
        <v>315.43199999999979</v>
      </c>
    </row>
    <row r="7" spans="1:18" ht="25.5" customHeight="1" x14ac:dyDescent="0.25">
      <c r="A7" s="97"/>
      <c r="B7" s="20" t="s">
        <v>23</v>
      </c>
      <c r="C7" s="21" t="s">
        <v>24</v>
      </c>
      <c r="D7" s="22">
        <v>40889</v>
      </c>
      <c r="E7" s="23">
        <v>1</v>
      </c>
      <c r="F7" s="14" t="s">
        <v>22</v>
      </c>
      <c r="G7" s="24">
        <v>472.72</v>
      </c>
      <c r="H7" s="16">
        <f t="shared" ref="H7:H13" si="3">G7*15</f>
        <v>7090.8</v>
      </c>
      <c r="I7" s="24">
        <f t="shared" si="0"/>
        <v>14181.6</v>
      </c>
      <c r="J7" s="24">
        <f t="shared" ref="J7:J27" si="4">I7*12</f>
        <v>170179.20000000001</v>
      </c>
      <c r="K7" s="24"/>
      <c r="L7" s="24"/>
      <c r="M7" s="24">
        <v>0</v>
      </c>
      <c r="N7" s="24">
        <v>0</v>
      </c>
      <c r="O7" s="24">
        <f t="shared" ref="O7:O64" si="5">I7*1.04-I7</f>
        <v>567.26400000000103</v>
      </c>
      <c r="P7" s="24">
        <f t="shared" si="1"/>
        <v>0</v>
      </c>
      <c r="Q7" s="25">
        <f t="shared" si="2"/>
        <v>170746.46400000001</v>
      </c>
      <c r="R7" s="26">
        <f t="shared" ref="R7:R64" si="6">I7*1.04-I7</f>
        <v>567.26400000000103</v>
      </c>
    </row>
    <row r="8" spans="1:18" ht="25.5" customHeight="1" x14ac:dyDescent="0.25">
      <c r="A8" s="97"/>
      <c r="B8" s="20" t="s">
        <v>25</v>
      </c>
      <c r="C8" s="21" t="s">
        <v>26</v>
      </c>
      <c r="D8" s="22">
        <v>41259</v>
      </c>
      <c r="E8" s="23">
        <v>1</v>
      </c>
      <c r="F8" s="14" t="s">
        <v>22</v>
      </c>
      <c r="G8" s="24">
        <v>472.72</v>
      </c>
      <c r="H8" s="16">
        <f t="shared" si="3"/>
        <v>7090.8</v>
      </c>
      <c r="I8" s="24">
        <f t="shared" si="0"/>
        <v>14181.6</v>
      </c>
      <c r="J8" s="24">
        <f t="shared" si="4"/>
        <v>170179.20000000001</v>
      </c>
      <c r="K8" s="24"/>
      <c r="L8" s="24"/>
      <c r="M8" s="24">
        <v>0</v>
      </c>
      <c r="N8" s="24">
        <v>0</v>
      </c>
      <c r="O8" s="24">
        <f t="shared" si="5"/>
        <v>567.26400000000103</v>
      </c>
      <c r="P8" s="24">
        <f t="shared" si="1"/>
        <v>0</v>
      </c>
      <c r="Q8" s="25">
        <f t="shared" si="2"/>
        <v>170746.46400000001</v>
      </c>
      <c r="R8" s="26">
        <f t="shared" si="6"/>
        <v>567.26400000000103</v>
      </c>
    </row>
    <row r="9" spans="1:18" s="36" customFormat="1" ht="25.5" customHeight="1" x14ac:dyDescent="0.25">
      <c r="A9" s="97"/>
      <c r="B9" s="27" t="s">
        <v>27</v>
      </c>
      <c r="C9" s="28" t="s">
        <v>28</v>
      </c>
      <c r="D9" s="29">
        <v>43922</v>
      </c>
      <c r="E9" s="30">
        <v>1</v>
      </c>
      <c r="F9" s="31" t="s">
        <v>22</v>
      </c>
      <c r="G9" s="32">
        <v>252.75</v>
      </c>
      <c r="H9" s="33">
        <v>3791.25</v>
      </c>
      <c r="I9" s="32">
        <f t="shared" si="0"/>
        <v>7582.5</v>
      </c>
      <c r="J9" s="32">
        <f>I9*9</f>
        <v>68242.5</v>
      </c>
      <c r="K9" s="32"/>
      <c r="L9" s="32"/>
      <c r="M9" s="32" t="s">
        <v>29</v>
      </c>
      <c r="N9" s="32" t="s">
        <v>29</v>
      </c>
      <c r="O9" s="32" t="s">
        <v>29</v>
      </c>
      <c r="P9" s="32" t="s">
        <v>29</v>
      </c>
      <c r="Q9" s="34" t="s">
        <v>29</v>
      </c>
      <c r="R9" s="35" t="s">
        <v>29</v>
      </c>
    </row>
    <row r="10" spans="1:18" s="46" customFormat="1" ht="25.5" customHeight="1" x14ac:dyDescent="0.25">
      <c r="A10" s="97"/>
      <c r="B10" s="37" t="s">
        <v>30</v>
      </c>
      <c r="C10" s="38" t="s">
        <v>28</v>
      </c>
      <c r="D10" s="39">
        <v>42293</v>
      </c>
      <c r="E10" s="40">
        <v>1</v>
      </c>
      <c r="F10" s="41" t="s">
        <v>22</v>
      </c>
      <c r="G10" s="42">
        <v>343.42</v>
      </c>
      <c r="H10" s="43">
        <f t="shared" si="3"/>
        <v>5151.3</v>
      </c>
      <c r="I10" s="42">
        <f t="shared" si="0"/>
        <v>10302.6</v>
      </c>
      <c r="J10" s="42">
        <f>I10*3</f>
        <v>30907.800000000003</v>
      </c>
      <c r="K10" s="42"/>
      <c r="L10" s="42">
        <v>80000</v>
      </c>
      <c r="M10" s="42">
        <v>0</v>
      </c>
      <c r="N10" s="42">
        <v>0</v>
      </c>
      <c r="O10" s="42">
        <f t="shared" si="5"/>
        <v>412.10400000000118</v>
      </c>
      <c r="P10" s="42">
        <f t="shared" si="1"/>
        <v>80000</v>
      </c>
      <c r="Q10" s="44">
        <f t="shared" si="2"/>
        <v>31319.904000000002</v>
      </c>
      <c r="R10" s="45">
        <f t="shared" si="6"/>
        <v>412.10400000000118</v>
      </c>
    </row>
    <row r="11" spans="1:18" ht="25.5" customHeight="1" x14ac:dyDescent="0.25">
      <c r="A11" s="97"/>
      <c r="B11" s="20" t="s">
        <v>31</v>
      </c>
      <c r="C11" s="47" t="s">
        <v>32</v>
      </c>
      <c r="D11" s="22">
        <v>43389</v>
      </c>
      <c r="E11" s="23">
        <v>1</v>
      </c>
      <c r="F11" s="14" t="s">
        <v>22</v>
      </c>
      <c r="G11" s="24">
        <v>747.78</v>
      </c>
      <c r="H11" s="16">
        <f t="shared" si="3"/>
        <v>11216.699999999999</v>
      </c>
      <c r="I11" s="24">
        <f t="shared" si="0"/>
        <v>22433.399999999998</v>
      </c>
      <c r="J11" s="24">
        <f t="shared" si="4"/>
        <v>269200.8</v>
      </c>
      <c r="K11" s="24"/>
      <c r="L11" s="24"/>
      <c r="M11" s="24">
        <v>0</v>
      </c>
      <c r="N11" s="24">
        <v>0</v>
      </c>
      <c r="O11" s="24">
        <f t="shared" si="5"/>
        <v>897.33599999999933</v>
      </c>
      <c r="P11" s="24">
        <f t="shared" si="1"/>
        <v>0</v>
      </c>
      <c r="Q11" s="25">
        <f t="shared" si="2"/>
        <v>270098.136</v>
      </c>
      <c r="R11" s="26">
        <f t="shared" si="6"/>
        <v>897.33599999999933</v>
      </c>
    </row>
    <row r="12" spans="1:18" ht="25.5" customHeight="1" x14ac:dyDescent="0.25">
      <c r="A12" s="97"/>
      <c r="B12" s="20" t="s">
        <v>33</v>
      </c>
      <c r="C12" s="47" t="s">
        <v>34</v>
      </c>
      <c r="D12" s="22">
        <v>43389</v>
      </c>
      <c r="E12" s="23">
        <v>1</v>
      </c>
      <c r="F12" s="14" t="s">
        <v>22</v>
      </c>
      <c r="G12" s="24">
        <v>472.72</v>
      </c>
      <c r="H12" s="16">
        <f t="shared" si="3"/>
        <v>7090.8</v>
      </c>
      <c r="I12" s="24">
        <f t="shared" si="0"/>
        <v>14181.6</v>
      </c>
      <c r="J12" s="24">
        <f t="shared" si="4"/>
        <v>170179.20000000001</v>
      </c>
      <c r="K12" s="24"/>
      <c r="L12" s="24"/>
      <c r="M12" s="24">
        <v>0</v>
      </c>
      <c r="N12" s="24">
        <v>0</v>
      </c>
      <c r="O12" s="24">
        <f t="shared" si="5"/>
        <v>567.26400000000103</v>
      </c>
      <c r="P12" s="24">
        <f t="shared" si="1"/>
        <v>0</v>
      </c>
      <c r="Q12" s="25">
        <f t="shared" si="2"/>
        <v>170746.46400000001</v>
      </c>
      <c r="R12" s="26">
        <f t="shared" si="6"/>
        <v>567.26400000000103</v>
      </c>
    </row>
    <row r="13" spans="1:18" ht="25.5" customHeight="1" thickBot="1" x14ac:dyDescent="0.3">
      <c r="A13" s="98"/>
      <c r="B13" s="48" t="s">
        <v>35</v>
      </c>
      <c r="C13" s="49" t="s">
        <v>21</v>
      </c>
      <c r="D13" s="50">
        <v>43586</v>
      </c>
      <c r="E13" s="51">
        <v>2</v>
      </c>
      <c r="F13" s="52" t="s">
        <v>22</v>
      </c>
      <c r="G13" s="53">
        <v>142.34</v>
      </c>
      <c r="H13" s="53">
        <f t="shared" si="3"/>
        <v>2135.1</v>
      </c>
      <c r="I13" s="53">
        <f t="shared" si="0"/>
        <v>4270.2</v>
      </c>
      <c r="J13" s="53">
        <f t="shared" si="4"/>
        <v>51242.399999999994</v>
      </c>
      <c r="K13" s="53"/>
      <c r="L13" s="53">
        <v>7000</v>
      </c>
      <c r="M13" s="53">
        <v>0</v>
      </c>
      <c r="N13" s="53">
        <v>0</v>
      </c>
      <c r="O13" s="53">
        <f t="shared" si="5"/>
        <v>170.80799999999999</v>
      </c>
      <c r="P13" s="53">
        <f t="shared" si="1"/>
        <v>7000</v>
      </c>
      <c r="Q13" s="54">
        <f t="shared" si="2"/>
        <v>51413.207999999991</v>
      </c>
      <c r="R13" s="55">
        <f t="shared" si="6"/>
        <v>170.80799999999999</v>
      </c>
    </row>
    <row r="14" spans="1:18" ht="7.5" customHeight="1" thickBot="1" x14ac:dyDescent="0.3">
      <c r="B14" s="56"/>
      <c r="F14" s="56"/>
    </row>
    <row r="15" spans="1:18" ht="25.5" customHeight="1" x14ac:dyDescent="0.25">
      <c r="A15" s="91" t="s">
        <v>36</v>
      </c>
      <c r="B15" s="57" t="s">
        <v>37</v>
      </c>
      <c r="C15" s="58" t="s">
        <v>38</v>
      </c>
      <c r="D15" s="59">
        <v>40645</v>
      </c>
      <c r="E15" s="60">
        <v>1</v>
      </c>
      <c r="F15" s="61" t="s">
        <v>22</v>
      </c>
      <c r="G15" s="62">
        <v>472.72</v>
      </c>
      <c r="H15" s="62">
        <f>G15*15</f>
        <v>7090.8</v>
      </c>
      <c r="I15" s="62">
        <f>H15*2</f>
        <v>14181.6</v>
      </c>
      <c r="J15" s="62">
        <f t="shared" si="4"/>
        <v>170179.20000000001</v>
      </c>
      <c r="K15" s="62"/>
      <c r="L15" s="62">
        <v>20000</v>
      </c>
      <c r="M15" s="62">
        <v>0</v>
      </c>
      <c r="N15" s="62">
        <v>0</v>
      </c>
      <c r="O15" s="62">
        <f t="shared" si="5"/>
        <v>567.26400000000103</v>
      </c>
      <c r="P15" s="62">
        <f>+K15+L15+N15</f>
        <v>20000</v>
      </c>
      <c r="Q15" s="62">
        <f>+J15+K15+O15</f>
        <v>170746.46400000001</v>
      </c>
      <c r="R15" s="63">
        <f t="shared" si="6"/>
        <v>567.26400000000103</v>
      </c>
    </row>
    <row r="16" spans="1:18" ht="25.5" customHeight="1" thickBot="1" x14ac:dyDescent="0.3">
      <c r="A16" s="92"/>
      <c r="B16" s="64" t="s">
        <v>39</v>
      </c>
      <c r="C16" s="49" t="s">
        <v>40</v>
      </c>
      <c r="D16" s="50">
        <v>43389</v>
      </c>
      <c r="E16" s="51">
        <v>1</v>
      </c>
      <c r="F16" s="65" t="s">
        <v>22</v>
      </c>
      <c r="G16" s="53">
        <v>1077.77</v>
      </c>
      <c r="H16" s="53">
        <f>G16*15</f>
        <v>16166.55</v>
      </c>
      <c r="I16" s="53">
        <f>H16*2</f>
        <v>32333.1</v>
      </c>
      <c r="J16" s="53">
        <f t="shared" si="4"/>
        <v>387997.19999999995</v>
      </c>
      <c r="K16" s="53"/>
      <c r="L16" s="53">
        <v>200000</v>
      </c>
      <c r="M16" s="53">
        <v>0</v>
      </c>
      <c r="N16" s="53">
        <v>0</v>
      </c>
      <c r="O16" s="53">
        <f t="shared" si="5"/>
        <v>1293.3240000000005</v>
      </c>
      <c r="P16" s="53">
        <f>+K16+L16+N16</f>
        <v>200000</v>
      </c>
      <c r="Q16" s="53">
        <f>+J16+K16+O16</f>
        <v>389290.52399999998</v>
      </c>
      <c r="R16" s="55">
        <f t="shared" si="6"/>
        <v>1293.3240000000005</v>
      </c>
    </row>
    <row r="17" spans="1:18" ht="7.5" customHeight="1" thickBot="1" x14ac:dyDescent="0.3">
      <c r="B17" s="56"/>
      <c r="F17" s="56"/>
    </row>
    <row r="18" spans="1:18" ht="25.5" customHeight="1" x14ac:dyDescent="0.25">
      <c r="A18" s="91" t="s">
        <v>41</v>
      </c>
      <c r="B18" s="57" t="s">
        <v>42</v>
      </c>
      <c r="C18" s="66" t="s">
        <v>43</v>
      </c>
      <c r="D18" s="59">
        <v>39148</v>
      </c>
      <c r="E18" s="60">
        <v>3</v>
      </c>
      <c r="F18" s="61" t="s">
        <v>22</v>
      </c>
      <c r="G18" s="62">
        <v>302.16000000000003</v>
      </c>
      <c r="H18" s="62">
        <f>G18*15</f>
        <v>4532.4000000000005</v>
      </c>
      <c r="I18" s="62">
        <f t="shared" ref="I18:I27" si="7">H18*2</f>
        <v>9064.8000000000011</v>
      </c>
      <c r="J18" s="62">
        <f t="shared" si="4"/>
        <v>108777.60000000001</v>
      </c>
      <c r="K18" s="62"/>
      <c r="L18" s="62"/>
      <c r="M18" s="62">
        <v>0</v>
      </c>
      <c r="N18" s="62">
        <v>0</v>
      </c>
      <c r="O18" s="62">
        <f t="shared" si="5"/>
        <v>362.59200000000055</v>
      </c>
      <c r="P18" s="62">
        <f t="shared" ref="P18:P27" si="8">+K18+L18+N18</f>
        <v>0</v>
      </c>
      <c r="Q18" s="62">
        <f t="shared" ref="Q18:Q27" si="9">+J18+K18+O18</f>
        <v>109140.19200000001</v>
      </c>
      <c r="R18" s="63">
        <f t="shared" si="6"/>
        <v>362.59200000000055</v>
      </c>
    </row>
    <row r="19" spans="1:18" ht="25.5" customHeight="1" x14ac:dyDescent="0.25">
      <c r="A19" s="92"/>
      <c r="B19" s="67" t="s">
        <v>44</v>
      </c>
      <c r="C19" s="21" t="s">
        <v>45</v>
      </c>
      <c r="D19" s="22">
        <v>39736</v>
      </c>
      <c r="E19" s="23">
        <v>1</v>
      </c>
      <c r="F19" s="68" t="s">
        <v>22</v>
      </c>
      <c r="G19" s="24">
        <v>472.72</v>
      </c>
      <c r="H19" s="24">
        <f t="shared" ref="H19:H27" si="10">G19*15</f>
        <v>7090.8</v>
      </c>
      <c r="I19" s="24">
        <f t="shared" si="7"/>
        <v>14181.6</v>
      </c>
      <c r="J19" s="24">
        <f t="shared" si="4"/>
        <v>170179.20000000001</v>
      </c>
      <c r="K19" s="24"/>
      <c r="L19" s="24"/>
      <c r="M19" s="24">
        <v>0</v>
      </c>
      <c r="N19" s="24">
        <v>0</v>
      </c>
      <c r="O19" s="24">
        <f t="shared" si="5"/>
        <v>567.26400000000103</v>
      </c>
      <c r="P19" s="24">
        <f t="shared" si="8"/>
        <v>0</v>
      </c>
      <c r="Q19" s="24">
        <f t="shared" si="9"/>
        <v>170746.46400000001</v>
      </c>
      <c r="R19" s="26">
        <f t="shared" si="6"/>
        <v>567.26400000000103</v>
      </c>
    </row>
    <row r="20" spans="1:18" ht="25.5" customHeight="1" x14ac:dyDescent="0.25">
      <c r="A20" s="92"/>
      <c r="B20" s="67" t="s">
        <v>46</v>
      </c>
      <c r="C20" s="47" t="s">
        <v>47</v>
      </c>
      <c r="D20" s="22">
        <v>40410</v>
      </c>
      <c r="E20" s="23">
        <v>1</v>
      </c>
      <c r="F20" s="68" t="s">
        <v>22</v>
      </c>
      <c r="G20" s="24">
        <v>302.16000000000003</v>
      </c>
      <c r="H20" s="24">
        <f t="shared" si="10"/>
        <v>4532.4000000000005</v>
      </c>
      <c r="I20" s="24">
        <f t="shared" si="7"/>
        <v>9064.8000000000011</v>
      </c>
      <c r="J20" s="24">
        <f t="shared" si="4"/>
        <v>108777.60000000001</v>
      </c>
      <c r="K20" s="24"/>
      <c r="L20" s="24">
        <v>5000</v>
      </c>
      <c r="M20" s="24">
        <v>0</v>
      </c>
      <c r="N20" s="24">
        <v>0</v>
      </c>
      <c r="O20" s="24">
        <f t="shared" si="5"/>
        <v>362.59200000000055</v>
      </c>
      <c r="P20" s="24">
        <f t="shared" si="8"/>
        <v>5000</v>
      </c>
      <c r="Q20" s="24">
        <f t="shared" si="9"/>
        <v>109140.19200000001</v>
      </c>
      <c r="R20" s="26">
        <f t="shared" si="6"/>
        <v>362.59200000000055</v>
      </c>
    </row>
    <row r="21" spans="1:18" ht="25.5" customHeight="1" x14ac:dyDescent="0.25">
      <c r="A21" s="92"/>
      <c r="B21" s="69" t="s">
        <v>48</v>
      </c>
      <c r="C21" s="21" t="s">
        <v>49</v>
      </c>
      <c r="D21" s="22">
        <v>40064</v>
      </c>
      <c r="E21" s="23">
        <v>1</v>
      </c>
      <c r="F21" s="70" t="s">
        <v>22</v>
      </c>
      <c r="G21" s="24">
        <v>398.53</v>
      </c>
      <c r="H21" s="24">
        <f t="shared" si="10"/>
        <v>5977.95</v>
      </c>
      <c r="I21" s="24">
        <f t="shared" si="7"/>
        <v>11955.9</v>
      </c>
      <c r="J21" s="24">
        <f t="shared" si="4"/>
        <v>143470.79999999999</v>
      </c>
      <c r="K21" s="24"/>
      <c r="L21" s="24"/>
      <c r="M21" s="24">
        <v>0</v>
      </c>
      <c r="N21" s="24">
        <v>0</v>
      </c>
      <c r="O21" s="24">
        <f t="shared" si="5"/>
        <v>478.23600000000079</v>
      </c>
      <c r="P21" s="24">
        <f t="shared" si="8"/>
        <v>0</v>
      </c>
      <c r="Q21" s="24">
        <f t="shared" si="9"/>
        <v>143949.03599999999</v>
      </c>
      <c r="R21" s="26">
        <f t="shared" si="6"/>
        <v>478.23600000000079</v>
      </c>
    </row>
    <row r="22" spans="1:18" ht="25.5" customHeight="1" x14ac:dyDescent="0.25">
      <c r="A22" s="92"/>
      <c r="B22" s="67" t="s">
        <v>50</v>
      </c>
      <c r="C22" s="21" t="s">
        <v>51</v>
      </c>
      <c r="D22" s="71">
        <v>40924</v>
      </c>
      <c r="E22" s="72">
        <v>1</v>
      </c>
      <c r="F22" s="68" t="s">
        <v>22</v>
      </c>
      <c r="G22" s="24">
        <v>302.14999999999998</v>
      </c>
      <c r="H22" s="24">
        <f t="shared" si="10"/>
        <v>4532.25</v>
      </c>
      <c r="I22" s="24">
        <f t="shared" si="7"/>
        <v>9064.5</v>
      </c>
      <c r="J22" s="24">
        <f t="shared" si="4"/>
        <v>108774</v>
      </c>
      <c r="K22" s="24"/>
      <c r="L22" s="24">
        <v>10000</v>
      </c>
      <c r="M22" s="24">
        <v>0</v>
      </c>
      <c r="N22" s="24">
        <v>0</v>
      </c>
      <c r="O22" s="24">
        <f t="shared" si="5"/>
        <v>362.57999999999993</v>
      </c>
      <c r="P22" s="24">
        <f t="shared" si="8"/>
        <v>10000</v>
      </c>
      <c r="Q22" s="24">
        <f t="shared" si="9"/>
        <v>109136.58</v>
      </c>
      <c r="R22" s="26">
        <f t="shared" si="6"/>
        <v>362.57999999999993</v>
      </c>
    </row>
    <row r="23" spans="1:18" ht="25.5" customHeight="1" x14ac:dyDescent="0.25">
      <c r="A23" s="92"/>
      <c r="B23" s="67" t="s">
        <v>52</v>
      </c>
      <c r="C23" s="21" t="s">
        <v>53</v>
      </c>
      <c r="D23" s="22">
        <v>43236</v>
      </c>
      <c r="E23" s="23">
        <v>1</v>
      </c>
      <c r="F23" s="68" t="s">
        <v>22</v>
      </c>
      <c r="G23" s="24">
        <v>180.9</v>
      </c>
      <c r="H23" s="24">
        <f t="shared" si="10"/>
        <v>2713.5</v>
      </c>
      <c r="I23" s="24">
        <f t="shared" si="7"/>
        <v>5427</v>
      </c>
      <c r="J23" s="24">
        <f t="shared" si="4"/>
        <v>65124</v>
      </c>
      <c r="K23" s="24"/>
      <c r="L23" s="24"/>
      <c r="M23" s="24">
        <v>0</v>
      </c>
      <c r="N23" s="24">
        <v>0</v>
      </c>
      <c r="O23" s="24">
        <f t="shared" si="5"/>
        <v>217.07999999999993</v>
      </c>
      <c r="P23" s="24">
        <f t="shared" si="8"/>
        <v>0</v>
      </c>
      <c r="Q23" s="24">
        <f t="shared" si="9"/>
        <v>65341.08</v>
      </c>
      <c r="R23" s="26">
        <f t="shared" si="6"/>
        <v>217.07999999999993</v>
      </c>
    </row>
    <row r="24" spans="1:18" ht="25.5" customHeight="1" x14ac:dyDescent="0.25">
      <c r="A24" s="92"/>
      <c r="B24" s="67" t="s">
        <v>54</v>
      </c>
      <c r="C24" s="47" t="s">
        <v>55</v>
      </c>
      <c r="D24" s="22">
        <v>43160</v>
      </c>
      <c r="E24" s="23">
        <v>2</v>
      </c>
      <c r="F24" s="68" t="s">
        <v>22</v>
      </c>
      <c r="G24" s="24">
        <v>220.95</v>
      </c>
      <c r="H24" s="24">
        <f t="shared" si="10"/>
        <v>3314.25</v>
      </c>
      <c r="I24" s="24">
        <f t="shared" si="7"/>
        <v>6628.5</v>
      </c>
      <c r="J24" s="24">
        <f t="shared" si="4"/>
        <v>79542</v>
      </c>
      <c r="K24" s="24"/>
      <c r="L24" s="24">
        <v>6000</v>
      </c>
      <c r="M24" s="24">
        <v>0</v>
      </c>
      <c r="N24" s="24">
        <v>0</v>
      </c>
      <c r="O24" s="24">
        <f t="shared" si="5"/>
        <v>265.14000000000033</v>
      </c>
      <c r="P24" s="24">
        <f t="shared" si="8"/>
        <v>6000</v>
      </c>
      <c r="Q24" s="24">
        <f t="shared" si="9"/>
        <v>79807.14</v>
      </c>
      <c r="R24" s="26">
        <f t="shared" si="6"/>
        <v>265.14000000000033</v>
      </c>
    </row>
    <row r="25" spans="1:18" ht="25.5" customHeight="1" x14ac:dyDescent="0.25">
      <c r="A25" s="92"/>
      <c r="B25" s="67" t="s">
        <v>56</v>
      </c>
      <c r="C25" s="47" t="s">
        <v>43</v>
      </c>
      <c r="D25" s="22">
        <v>43420</v>
      </c>
      <c r="E25" s="23">
        <v>3</v>
      </c>
      <c r="F25" s="68" t="s">
        <v>22</v>
      </c>
      <c r="G25" s="24">
        <v>262.85000000000002</v>
      </c>
      <c r="H25" s="24">
        <f t="shared" si="10"/>
        <v>3942.7500000000005</v>
      </c>
      <c r="I25" s="24">
        <f t="shared" si="7"/>
        <v>7885.5000000000009</v>
      </c>
      <c r="J25" s="24">
        <f t="shared" si="4"/>
        <v>94626.000000000015</v>
      </c>
      <c r="K25" s="24"/>
      <c r="L25" s="24">
        <v>10000</v>
      </c>
      <c r="M25" s="24">
        <v>0</v>
      </c>
      <c r="N25" s="24">
        <v>0</v>
      </c>
      <c r="O25" s="24">
        <f t="shared" si="5"/>
        <v>315.42000000000098</v>
      </c>
      <c r="P25" s="24">
        <f t="shared" si="8"/>
        <v>10000</v>
      </c>
      <c r="Q25" s="24">
        <f t="shared" si="9"/>
        <v>94941.420000000013</v>
      </c>
      <c r="R25" s="26">
        <f t="shared" si="6"/>
        <v>315.42000000000098</v>
      </c>
    </row>
    <row r="26" spans="1:18" ht="25.5" customHeight="1" x14ac:dyDescent="0.25">
      <c r="A26" s="92"/>
      <c r="B26" s="67" t="s">
        <v>57</v>
      </c>
      <c r="C26" s="47" t="s">
        <v>43</v>
      </c>
      <c r="D26" s="22">
        <v>43420</v>
      </c>
      <c r="E26" s="23">
        <v>3</v>
      </c>
      <c r="F26" s="68" t="s">
        <v>22</v>
      </c>
      <c r="G26" s="24">
        <v>189.77</v>
      </c>
      <c r="H26" s="24">
        <f t="shared" si="10"/>
        <v>2846.55</v>
      </c>
      <c r="I26" s="24">
        <f t="shared" si="7"/>
        <v>5693.1</v>
      </c>
      <c r="J26" s="24">
        <f t="shared" si="4"/>
        <v>68317.200000000012</v>
      </c>
      <c r="K26" s="24"/>
      <c r="L26" s="24">
        <v>10000</v>
      </c>
      <c r="M26" s="24">
        <v>0</v>
      </c>
      <c r="N26" s="24">
        <v>0</v>
      </c>
      <c r="O26" s="24">
        <f t="shared" si="5"/>
        <v>227.72400000000016</v>
      </c>
      <c r="P26" s="24">
        <f t="shared" si="8"/>
        <v>10000</v>
      </c>
      <c r="Q26" s="24">
        <f t="shared" si="9"/>
        <v>68544.924000000014</v>
      </c>
      <c r="R26" s="26">
        <f t="shared" si="6"/>
        <v>227.72400000000016</v>
      </c>
    </row>
    <row r="27" spans="1:18" ht="25.5" customHeight="1" thickBot="1" x14ac:dyDescent="0.3">
      <c r="A27" s="93"/>
      <c r="B27" s="64" t="s">
        <v>58</v>
      </c>
      <c r="C27" s="73" t="s">
        <v>59</v>
      </c>
      <c r="D27" s="50">
        <v>43409</v>
      </c>
      <c r="E27" s="51">
        <v>1</v>
      </c>
      <c r="F27" s="65" t="s">
        <v>22</v>
      </c>
      <c r="G27" s="53">
        <v>180.9</v>
      </c>
      <c r="H27" s="53">
        <f t="shared" si="10"/>
        <v>2713.5</v>
      </c>
      <c r="I27" s="53">
        <f t="shared" si="7"/>
        <v>5427</v>
      </c>
      <c r="J27" s="53">
        <f t="shared" si="4"/>
        <v>65124</v>
      </c>
      <c r="K27" s="53"/>
      <c r="L27" s="53"/>
      <c r="M27" s="53">
        <v>0</v>
      </c>
      <c r="N27" s="53">
        <v>0</v>
      </c>
      <c r="O27" s="53">
        <f t="shared" si="5"/>
        <v>217.07999999999993</v>
      </c>
      <c r="P27" s="53">
        <f t="shared" si="8"/>
        <v>0</v>
      </c>
      <c r="Q27" s="53">
        <f t="shared" si="9"/>
        <v>65341.08</v>
      </c>
      <c r="R27" s="55">
        <f t="shared" si="6"/>
        <v>217.07999999999993</v>
      </c>
    </row>
    <row r="28" spans="1:18" ht="7.5" customHeight="1" thickBot="1" x14ac:dyDescent="0.3">
      <c r="A28" s="74"/>
      <c r="B28" s="56"/>
      <c r="F28" s="56"/>
    </row>
    <row r="29" spans="1:18" ht="25.5" customHeight="1" x14ac:dyDescent="0.25">
      <c r="A29" s="99" t="s">
        <v>60</v>
      </c>
      <c r="B29" s="57" t="s">
        <v>61</v>
      </c>
      <c r="C29" s="66" t="s">
        <v>62</v>
      </c>
      <c r="D29" s="59">
        <v>39787</v>
      </c>
      <c r="E29" s="60">
        <v>6</v>
      </c>
      <c r="F29" s="61" t="s">
        <v>22</v>
      </c>
      <c r="G29" s="62">
        <v>275.18</v>
      </c>
      <c r="H29" s="62">
        <f>G29*15</f>
        <v>4127.7</v>
      </c>
      <c r="I29" s="62">
        <f t="shared" ref="I29:I54" si="11">H29*2</f>
        <v>8255.4</v>
      </c>
      <c r="J29" s="62">
        <f t="shared" ref="J29:J64" si="12">I29*12</f>
        <v>99064.799999999988</v>
      </c>
      <c r="K29" s="62"/>
      <c r="L29" s="62">
        <v>15000</v>
      </c>
      <c r="M29" s="62">
        <v>0</v>
      </c>
      <c r="N29" s="62">
        <v>0</v>
      </c>
      <c r="O29" s="62">
        <f t="shared" si="5"/>
        <v>330.21600000000035</v>
      </c>
      <c r="P29" s="62">
        <f t="shared" ref="P29:P54" si="13">+K29+L29+N29</f>
        <v>15000</v>
      </c>
      <c r="Q29" s="62">
        <f>+J29+K29+O29</f>
        <v>99395.015999999989</v>
      </c>
      <c r="R29" s="63">
        <f t="shared" si="6"/>
        <v>330.21600000000035</v>
      </c>
    </row>
    <row r="30" spans="1:18" ht="25.5" customHeight="1" x14ac:dyDescent="0.25">
      <c r="A30" s="100"/>
      <c r="B30" s="67" t="s">
        <v>63</v>
      </c>
      <c r="C30" s="47" t="s">
        <v>64</v>
      </c>
      <c r="D30" s="22">
        <v>37271</v>
      </c>
      <c r="E30" s="23">
        <v>3</v>
      </c>
      <c r="F30" s="68" t="s">
        <v>22</v>
      </c>
      <c r="G30" s="24">
        <v>369.19</v>
      </c>
      <c r="H30" s="24">
        <f t="shared" ref="H30:H53" si="14">G30*15</f>
        <v>5537.85</v>
      </c>
      <c r="I30" s="24">
        <f t="shared" si="11"/>
        <v>11075.7</v>
      </c>
      <c r="J30" s="24">
        <f t="shared" si="12"/>
        <v>132908.40000000002</v>
      </c>
      <c r="K30" s="24"/>
      <c r="L30" s="24">
        <v>15000</v>
      </c>
      <c r="M30" s="24">
        <v>0</v>
      </c>
      <c r="N30" s="24">
        <v>0</v>
      </c>
      <c r="O30" s="24">
        <f t="shared" si="5"/>
        <v>443.02800000000025</v>
      </c>
      <c r="P30" s="24">
        <f t="shared" si="13"/>
        <v>15000</v>
      </c>
      <c r="Q30" s="24">
        <f>+J30+K30+O30</f>
        <v>133351.42800000001</v>
      </c>
      <c r="R30" s="26">
        <f t="shared" si="6"/>
        <v>443.02800000000025</v>
      </c>
    </row>
    <row r="31" spans="1:18" ht="25.5" customHeight="1" x14ac:dyDescent="0.25">
      <c r="A31" s="100"/>
      <c r="B31" s="67" t="s">
        <v>65</v>
      </c>
      <c r="C31" s="47" t="s">
        <v>66</v>
      </c>
      <c r="D31" s="22">
        <v>37257</v>
      </c>
      <c r="E31" s="23">
        <v>6</v>
      </c>
      <c r="F31" s="68" t="s">
        <v>22</v>
      </c>
      <c r="G31" s="24">
        <v>380.7</v>
      </c>
      <c r="H31" s="24">
        <f t="shared" si="14"/>
        <v>5710.5</v>
      </c>
      <c r="I31" s="24">
        <f t="shared" si="11"/>
        <v>11421</v>
      </c>
      <c r="J31" s="24">
        <f t="shared" si="12"/>
        <v>137052</v>
      </c>
      <c r="K31" s="24"/>
      <c r="L31" s="24">
        <v>6000</v>
      </c>
      <c r="M31" s="24">
        <v>0</v>
      </c>
      <c r="N31" s="24">
        <v>0</v>
      </c>
      <c r="O31" s="24">
        <f t="shared" si="5"/>
        <v>456.84000000000015</v>
      </c>
      <c r="P31" s="24">
        <f t="shared" si="13"/>
        <v>6000</v>
      </c>
      <c r="Q31" s="24">
        <f>+J31+K31+O31</f>
        <v>137508.84</v>
      </c>
      <c r="R31" s="26">
        <f t="shared" si="6"/>
        <v>456.84000000000015</v>
      </c>
    </row>
    <row r="32" spans="1:18" ht="25.5" customHeight="1" x14ac:dyDescent="0.25">
      <c r="A32" s="100"/>
      <c r="B32" s="67" t="s">
        <v>67</v>
      </c>
      <c r="C32" s="47" t="s">
        <v>68</v>
      </c>
      <c r="D32" s="22">
        <v>43435</v>
      </c>
      <c r="E32" s="23">
        <v>1</v>
      </c>
      <c r="F32" s="68" t="s">
        <v>22</v>
      </c>
      <c r="G32" s="24">
        <v>224.18</v>
      </c>
      <c r="H32" s="24">
        <f t="shared" si="14"/>
        <v>3362.7000000000003</v>
      </c>
      <c r="I32" s="24">
        <f t="shared" si="11"/>
        <v>6725.4000000000005</v>
      </c>
      <c r="J32" s="24">
        <f t="shared" si="12"/>
        <v>80704.800000000003</v>
      </c>
      <c r="K32" s="24"/>
      <c r="L32" s="24"/>
      <c r="M32" s="24">
        <v>0</v>
      </c>
      <c r="N32" s="24">
        <v>0</v>
      </c>
      <c r="O32" s="24">
        <f t="shared" si="5"/>
        <v>269.01600000000053</v>
      </c>
      <c r="P32" s="24">
        <f t="shared" si="13"/>
        <v>0</v>
      </c>
      <c r="Q32" s="24">
        <f>+J32+K32+O32</f>
        <v>80973.816000000006</v>
      </c>
      <c r="R32" s="26">
        <f t="shared" si="6"/>
        <v>269.01600000000053</v>
      </c>
    </row>
    <row r="33" spans="1:18" ht="25.5" customHeight="1" x14ac:dyDescent="0.25">
      <c r="A33" s="100"/>
      <c r="B33" s="75" t="s">
        <v>69</v>
      </c>
      <c r="C33" s="76" t="s">
        <v>70</v>
      </c>
      <c r="D33" s="77">
        <v>37288</v>
      </c>
      <c r="E33" s="78">
        <v>3</v>
      </c>
      <c r="F33" s="79" t="s">
        <v>71</v>
      </c>
      <c r="G33" s="80">
        <v>369.2</v>
      </c>
      <c r="H33" s="81">
        <f t="shared" si="14"/>
        <v>5538</v>
      </c>
      <c r="I33" s="80">
        <f t="shared" si="11"/>
        <v>11076</v>
      </c>
      <c r="J33" s="80">
        <f t="shared" si="12"/>
        <v>132912</v>
      </c>
      <c r="K33" s="81"/>
      <c r="L33" s="80">
        <v>10000</v>
      </c>
      <c r="M33" s="80"/>
      <c r="N33" s="82">
        <v>5907.2</v>
      </c>
      <c r="O33" s="80">
        <f t="shared" si="5"/>
        <v>443.04000000000087</v>
      </c>
      <c r="P33" s="81">
        <f t="shared" si="13"/>
        <v>15907.2</v>
      </c>
      <c r="Q33" s="80">
        <f t="shared" ref="Q33:Q54" si="15">+J33+K33+O33</f>
        <v>133355.04</v>
      </c>
      <c r="R33" s="83">
        <f t="shared" si="6"/>
        <v>443.04000000000087</v>
      </c>
    </row>
    <row r="34" spans="1:18" ht="25.5" customHeight="1" x14ac:dyDescent="0.25">
      <c r="A34" s="100"/>
      <c r="B34" s="67" t="s">
        <v>72</v>
      </c>
      <c r="C34" s="47" t="s">
        <v>73</v>
      </c>
      <c r="D34" s="22">
        <v>38143</v>
      </c>
      <c r="E34" s="23">
        <v>6</v>
      </c>
      <c r="F34" s="68" t="s">
        <v>22</v>
      </c>
      <c r="G34" s="24">
        <v>299.01</v>
      </c>
      <c r="H34" s="24">
        <f t="shared" si="14"/>
        <v>4485.1499999999996</v>
      </c>
      <c r="I34" s="24">
        <f t="shared" si="11"/>
        <v>8970.2999999999993</v>
      </c>
      <c r="J34" s="24">
        <f t="shared" si="12"/>
        <v>107643.59999999999</v>
      </c>
      <c r="K34" s="24"/>
      <c r="L34" s="24"/>
      <c r="M34" s="24">
        <v>0</v>
      </c>
      <c r="N34" s="24">
        <v>0</v>
      </c>
      <c r="O34" s="24">
        <f t="shared" si="5"/>
        <v>358.8119999999999</v>
      </c>
      <c r="P34" s="24">
        <f t="shared" si="13"/>
        <v>0</v>
      </c>
      <c r="Q34" s="24">
        <f t="shared" si="15"/>
        <v>108002.412</v>
      </c>
      <c r="R34" s="26">
        <f t="shared" si="6"/>
        <v>358.8119999999999</v>
      </c>
    </row>
    <row r="35" spans="1:18" ht="25.5" customHeight="1" x14ac:dyDescent="0.25">
      <c r="A35" s="100"/>
      <c r="B35" s="67" t="s">
        <v>74</v>
      </c>
      <c r="C35" s="21" t="s">
        <v>75</v>
      </c>
      <c r="D35" s="22">
        <v>43389</v>
      </c>
      <c r="E35" s="23">
        <v>2</v>
      </c>
      <c r="F35" s="68" t="s">
        <v>22</v>
      </c>
      <c r="G35" s="24">
        <v>408.28</v>
      </c>
      <c r="H35" s="24">
        <f t="shared" si="14"/>
        <v>6124.2</v>
      </c>
      <c r="I35" s="24">
        <f t="shared" si="11"/>
        <v>12248.4</v>
      </c>
      <c r="J35" s="24">
        <f t="shared" si="12"/>
        <v>146980.79999999999</v>
      </c>
      <c r="K35" s="24"/>
      <c r="L35" s="24"/>
      <c r="M35" s="24">
        <v>0</v>
      </c>
      <c r="N35" s="24">
        <v>0</v>
      </c>
      <c r="O35" s="24">
        <f t="shared" si="5"/>
        <v>489.93599999999969</v>
      </c>
      <c r="P35" s="24">
        <f t="shared" si="13"/>
        <v>0</v>
      </c>
      <c r="Q35" s="24">
        <f t="shared" si="15"/>
        <v>147470.73599999998</v>
      </c>
      <c r="R35" s="26">
        <f t="shared" si="6"/>
        <v>489.93599999999969</v>
      </c>
    </row>
    <row r="36" spans="1:18" ht="25.5" customHeight="1" x14ac:dyDescent="0.25">
      <c r="A36" s="100"/>
      <c r="B36" s="69" t="s">
        <v>76</v>
      </c>
      <c r="C36" s="47" t="s">
        <v>77</v>
      </c>
      <c r="D36" s="22">
        <v>39455</v>
      </c>
      <c r="E36" s="23">
        <v>1</v>
      </c>
      <c r="F36" s="70" t="s">
        <v>22</v>
      </c>
      <c r="G36" s="24">
        <v>240.02</v>
      </c>
      <c r="H36" s="24">
        <f t="shared" si="14"/>
        <v>3600.3</v>
      </c>
      <c r="I36" s="24">
        <f t="shared" si="11"/>
        <v>7200.6</v>
      </c>
      <c r="J36" s="24">
        <f t="shared" si="12"/>
        <v>86407.200000000012</v>
      </c>
      <c r="K36" s="24"/>
      <c r="L36" s="24">
        <v>4000</v>
      </c>
      <c r="M36" s="24">
        <v>0</v>
      </c>
      <c r="N36" s="24">
        <v>0</v>
      </c>
      <c r="O36" s="24">
        <f t="shared" si="5"/>
        <v>288.02400000000034</v>
      </c>
      <c r="P36" s="24">
        <f t="shared" si="13"/>
        <v>4000</v>
      </c>
      <c r="Q36" s="24">
        <f t="shared" si="15"/>
        <v>86695.224000000017</v>
      </c>
      <c r="R36" s="26">
        <f t="shared" si="6"/>
        <v>288.02400000000034</v>
      </c>
    </row>
    <row r="37" spans="1:18" ht="25.5" customHeight="1" x14ac:dyDescent="0.25">
      <c r="A37" s="100"/>
      <c r="B37" s="67" t="s">
        <v>78</v>
      </c>
      <c r="C37" s="47" t="s">
        <v>79</v>
      </c>
      <c r="D37" s="22">
        <v>37143</v>
      </c>
      <c r="E37" s="23">
        <v>7</v>
      </c>
      <c r="F37" s="68" t="s">
        <v>22</v>
      </c>
      <c r="G37" s="24">
        <v>257.94</v>
      </c>
      <c r="H37" s="24">
        <f t="shared" si="14"/>
        <v>3869.1</v>
      </c>
      <c r="I37" s="24">
        <f t="shared" si="11"/>
        <v>7738.2</v>
      </c>
      <c r="J37" s="24">
        <f t="shared" si="12"/>
        <v>92858.4</v>
      </c>
      <c r="K37" s="24"/>
      <c r="L37" s="24"/>
      <c r="M37" s="24">
        <v>0</v>
      </c>
      <c r="N37" s="24">
        <v>0</v>
      </c>
      <c r="O37" s="24">
        <f t="shared" si="5"/>
        <v>309.52800000000025</v>
      </c>
      <c r="P37" s="24">
        <f t="shared" si="13"/>
        <v>0</v>
      </c>
      <c r="Q37" s="24">
        <f t="shared" si="15"/>
        <v>93167.928</v>
      </c>
      <c r="R37" s="26">
        <f t="shared" si="6"/>
        <v>309.52800000000025</v>
      </c>
    </row>
    <row r="38" spans="1:18" ht="25.5" customHeight="1" x14ac:dyDescent="0.25">
      <c r="A38" s="100"/>
      <c r="B38" s="67" t="s">
        <v>80</v>
      </c>
      <c r="C38" s="47" t="s">
        <v>66</v>
      </c>
      <c r="D38" s="22">
        <v>39182</v>
      </c>
      <c r="E38" s="23">
        <v>6</v>
      </c>
      <c r="F38" s="68" t="s">
        <v>22</v>
      </c>
      <c r="G38" s="24">
        <v>274.62</v>
      </c>
      <c r="H38" s="24">
        <f t="shared" si="14"/>
        <v>4119.3</v>
      </c>
      <c r="I38" s="24">
        <f t="shared" si="11"/>
        <v>8238.6</v>
      </c>
      <c r="J38" s="24">
        <f t="shared" si="12"/>
        <v>98863.200000000012</v>
      </c>
      <c r="K38" s="24"/>
      <c r="L38" s="24"/>
      <c r="M38" s="24">
        <v>0</v>
      </c>
      <c r="N38" s="24">
        <v>0</v>
      </c>
      <c r="O38" s="24">
        <f t="shared" si="5"/>
        <v>329.54399999999987</v>
      </c>
      <c r="P38" s="24">
        <f t="shared" si="13"/>
        <v>0</v>
      </c>
      <c r="Q38" s="24">
        <f t="shared" si="15"/>
        <v>99192.744000000006</v>
      </c>
      <c r="R38" s="26">
        <f t="shared" si="6"/>
        <v>329.54399999999987</v>
      </c>
    </row>
    <row r="39" spans="1:18" ht="25.5" customHeight="1" x14ac:dyDescent="0.25">
      <c r="A39" s="100"/>
      <c r="B39" s="67" t="s">
        <v>81</v>
      </c>
      <c r="C39" s="47" t="s">
        <v>66</v>
      </c>
      <c r="D39" s="22">
        <v>41153</v>
      </c>
      <c r="E39" s="23">
        <v>6</v>
      </c>
      <c r="F39" s="68" t="s">
        <v>22</v>
      </c>
      <c r="G39" s="24">
        <v>274.62</v>
      </c>
      <c r="H39" s="24">
        <f t="shared" si="14"/>
        <v>4119.3</v>
      </c>
      <c r="I39" s="24">
        <f t="shared" si="11"/>
        <v>8238.6</v>
      </c>
      <c r="J39" s="24">
        <f t="shared" si="12"/>
        <v>98863.200000000012</v>
      </c>
      <c r="K39" s="24"/>
      <c r="L39" s="24">
        <v>10000</v>
      </c>
      <c r="M39" s="24">
        <v>0</v>
      </c>
      <c r="N39" s="24">
        <v>0</v>
      </c>
      <c r="O39" s="24">
        <f t="shared" si="5"/>
        <v>329.54399999999987</v>
      </c>
      <c r="P39" s="24">
        <f t="shared" si="13"/>
        <v>10000</v>
      </c>
      <c r="Q39" s="24">
        <f t="shared" si="15"/>
        <v>99192.744000000006</v>
      </c>
      <c r="R39" s="26">
        <f t="shared" si="6"/>
        <v>329.54399999999987</v>
      </c>
    </row>
    <row r="40" spans="1:18" ht="25.5" customHeight="1" x14ac:dyDescent="0.25">
      <c r="A40" s="100"/>
      <c r="B40" s="67" t="s">
        <v>82</v>
      </c>
      <c r="C40" s="47" t="s">
        <v>83</v>
      </c>
      <c r="D40" s="22">
        <v>41153</v>
      </c>
      <c r="E40" s="23">
        <v>1</v>
      </c>
      <c r="F40" s="68" t="s">
        <v>22</v>
      </c>
      <c r="G40" s="24">
        <v>262.85000000000002</v>
      </c>
      <c r="H40" s="24">
        <f t="shared" si="14"/>
        <v>3942.7500000000005</v>
      </c>
      <c r="I40" s="24">
        <f t="shared" si="11"/>
        <v>7885.5000000000009</v>
      </c>
      <c r="J40" s="24">
        <f t="shared" si="12"/>
        <v>94626.000000000015</v>
      </c>
      <c r="K40" s="24"/>
      <c r="L40" s="24">
        <v>20000</v>
      </c>
      <c r="M40" s="24">
        <v>0</v>
      </c>
      <c r="N40" s="24">
        <v>0</v>
      </c>
      <c r="O40" s="24">
        <f t="shared" si="5"/>
        <v>315.42000000000098</v>
      </c>
      <c r="P40" s="24">
        <f t="shared" si="13"/>
        <v>20000</v>
      </c>
      <c r="Q40" s="24">
        <f t="shared" si="15"/>
        <v>94941.420000000013</v>
      </c>
      <c r="R40" s="26">
        <f t="shared" si="6"/>
        <v>315.42000000000098</v>
      </c>
    </row>
    <row r="41" spans="1:18" ht="25.5" customHeight="1" x14ac:dyDescent="0.25">
      <c r="A41" s="100"/>
      <c r="B41" s="67" t="s">
        <v>84</v>
      </c>
      <c r="C41" s="47" t="s">
        <v>70</v>
      </c>
      <c r="D41" s="22">
        <v>40396</v>
      </c>
      <c r="E41" s="23">
        <v>3</v>
      </c>
      <c r="F41" s="68" t="s">
        <v>22</v>
      </c>
      <c r="G41" s="24">
        <v>302.14999999999998</v>
      </c>
      <c r="H41" s="24">
        <f t="shared" si="14"/>
        <v>4532.25</v>
      </c>
      <c r="I41" s="24">
        <f t="shared" si="11"/>
        <v>9064.5</v>
      </c>
      <c r="J41" s="24">
        <f t="shared" si="12"/>
        <v>108774</v>
      </c>
      <c r="K41" s="24"/>
      <c r="L41" s="24">
        <v>25000</v>
      </c>
      <c r="M41" s="24">
        <v>0</v>
      </c>
      <c r="N41" s="24">
        <v>0</v>
      </c>
      <c r="O41" s="24">
        <f t="shared" si="5"/>
        <v>362.57999999999993</v>
      </c>
      <c r="P41" s="24">
        <f t="shared" si="13"/>
        <v>25000</v>
      </c>
      <c r="Q41" s="24">
        <f t="shared" si="15"/>
        <v>109136.58</v>
      </c>
      <c r="R41" s="26">
        <f t="shared" si="6"/>
        <v>362.57999999999993</v>
      </c>
    </row>
    <row r="42" spans="1:18" ht="25.5" customHeight="1" x14ac:dyDescent="0.25">
      <c r="A42" s="100"/>
      <c r="B42" s="67" t="s">
        <v>85</v>
      </c>
      <c r="C42" s="47" t="s">
        <v>79</v>
      </c>
      <c r="D42" s="22">
        <v>41309</v>
      </c>
      <c r="E42" s="23">
        <v>7</v>
      </c>
      <c r="F42" s="68" t="s">
        <v>22</v>
      </c>
      <c r="G42" s="24">
        <v>233.44</v>
      </c>
      <c r="H42" s="24">
        <f t="shared" si="14"/>
        <v>3501.6</v>
      </c>
      <c r="I42" s="24">
        <f t="shared" si="11"/>
        <v>7003.2</v>
      </c>
      <c r="J42" s="24">
        <f t="shared" si="12"/>
        <v>84038.399999999994</v>
      </c>
      <c r="K42" s="24"/>
      <c r="L42" s="24">
        <v>20000</v>
      </c>
      <c r="M42" s="24">
        <v>0</v>
      </c>
      <c r="N42" s="24">
        <v>0</v>
      </c>
      <c r="O42" s="24">
        <f t="shared" si="5"/>
        <v>280.12800000000061</v>
      </c>
      <c r="P42" s="24">
        <f t="shared" si="13"/>
        <v>20000</v>
      </c>
      <c r="Q42" s="24">
        <f t="shared" si="15"/>
        <v>84318.527999999991</v>
      </c>
      <c r="R42" s="26">
        <f t="shared" si="6"/>
        <v>280.12800000000061</v>
      </c>
    </row>
    <row r="43" spans="1:18" ht="25.5" customHeight="1" x14ac:dyDescent="0.25">
      <c r="A43" s="100"/>
      <c r="B43" s="67" t="s">
        <v>86</v>
      </c>
      <c r="C43" s="47" t="s">
        <v>79</v>
      </c>
      <c r="D43" s="22">
        <v>41325</v>
      </c>
      <c r="E43" s="23">
        <v>7</v>
      </c>
      <c r="F43" s="68" t="s">
        <v>22</v>
      </c>
      <c r="G43" s="24">
        <v>224.91</v>
      </c>
      <c r="H43" s="24">
        <f t="shared" si="14"/>
        <v>3373.65</v>
      </c>
      <c r="I43" s="24">
        <f t="shared" si="11"/>
        <v>6747.3</v>
      </c>
      <c r="J43" s="24">
        <f t="shared" si="12"/>
        <v>80967.600000000006</v>
      </c>
      <c r="K43" s="24"/>
      <c r="L43" s="24">
        <v>20000</v>
      </c>
      <c r="M43" s="24">
        <v>0</v>
      </c>
      <c r="N43" s="24">
        <v>0</v>
      </c>
      <c r="O43" s="24">
        <f t="shared" si="5"/>
        <v>269.89199999999983</v>
      </c>
      <c r="P43" s="24">
        <f t="shared" si="13"/>
        <v>20000</v>
      </c>
      <c r="Q43" s="24">
        <f t="shared" si="15"/>
        <v>81237.491999999998</v>
      </c>
      <c r="R43" s="26">
        <f t="shared" si="6"/>
        <v>269.89199999999983</v>
      </c>
    </row>
    <row r="44" spans="1:18" ht="25.5" customHeight="1" x14ac:dyDescent="0.25">
      <c r="A44" s="100"/>
      <c r="B44" s="67" t="s">
        <v>87</v>
      </c>
      <c r="C44" s="47" t="s">
        <v>88</v>
      </c>
      <c r="D44" s="22">
        <v>41422</v>
      </c>
      <c r="E44" s="23">
        <v>1</v>
      </c>
      <c r="F44" s="68" t="s">
        <v>22</v>
      </c>
      <c r="G44" s="24">
        <v>214.22</v>
      </c>
      <c r="H44" s="24">
        <f t="shared" si="14"/>
        <v>3213.3</v>
      </c>
      <c r="I44" s="24">
        <f t="shared" si="11"/>
        <v>6426.6</v>
      </c>
      <c r="J44" s="24">
        <f t="shared" si="12"/>
        <v>77119.200000000012</v>
      </c>
      <c r="K44" s="24"/>
      <c r="L44" s="24">
        <v>20000</v>
      </c>
      <c r="M44" s="24">
        <v>0</v>
      </c>
      <c r="N44" s="24">
        <v>0</v>
      </c>
      <c r="O44" s="24">
        <f t="shared" si="5"/>
        <v>257.06400000000031</v>
      </c>
      <c r="P44" s="24">
        <f t="shared" si="13"/>
        <v>20000</v>
      </c>
      <c r="Q44" s="24">
        <f t="shared" si="15"/>
        <v>77376.26400000001</v>
      </c>
      <c r="R44" s="26">
        <f t="shared" si="6"/>
        <v>257.06400000000031</v>
      </c>
    </row>
    <row r="45" spans="1:18" ht="25.5" customHeight="1" x14ac:dyDescent="0.25">
      <c r="A45" s="100"/>
      <c r="B45" s="67" t="s">
        <v>89</v>
      </c>
      <c r="C45" s="47" t="s">
        <v>64</v>
      </c>
      <c r="D45" s="22">
        <v>41450</v>
      </c>
      <c r="E45" s="23">
        <v>3</v>
      </c>
      <c r="F45" s="68" t="s">
        <v>22</v>
      </c>
      <c r="G45" s="24">
        <v>343.42</v>
      </c>
      <c r="H45" s="24">
        <f t="shared" si="14"/>
        <v>5151.3</v>
      </c>
      <c r="I45" s="24">
        <f t="shared" si="11"/>
        <v>10302.6</v>
      </c>
      <c r="J45" s="24">
        <f t="shared" si="12"/>
        <v>123631.20000000001</v>
      </c>
      <c r="K45" s="24"/>
      <c r="L45" s="24">
        <v>21000</v>
      </c>
      <c r="M45" s="24">
        <v>0</v>
      </c>
      <c r="N45" s="24">
        <v>0</v>
      </c>
      <c r="O45" s="24">
        <f t="shared" si="5"/>
        <v>412.10400000000118</v>
      </c>
      <c r="P45" s="24">
        <f t="shared" si="13"/>
        <v>21000</v>
      </c>
      <c r="Q45" s="24">
        <f t="shared" si="15"/>
        <v>124043.30400000002</v>
      </c>
      <c r="R45" s="26">
        <f t="shared" si="6"/>
        <v>412.10400000000118</v>
      </c>
    </row>
    <row r="46" spans="1:18" ht="25.5" customHeight="1" x14ac:dyDescent="0.25">
      <c r="A46" s="100"/>
      <c r="B46" s="67" t="s">
        <v>90</v>
      </c>
      <c r="C46" s="47" t="s">
        <v>79</v>
      </c>
      <c r="D46" s="22">
        <v>42520</v>
      </c>
      <c r="E46" s="23">
        <v>7</v>
      </c>
      <c r="F46" s="68" t="s">
        <v>22</v>
      </c>
      <c r="G46" s="24">
        <v>257.93</v>
      </c>
      <c r="H46" s="24">
        <f t="shared" si="14"/>
        <v>3868.9500000000003</v>
      </c>
      <c r="I46" s="24">
        <f t="shared" si="11"/>
        <v>7737.9000000000005</v>
      </c>
      <c r="J46" s="24">
        <f t="shared" si="12"/>
        <v>92854.8</v>
      </c>
      <c r="K46" s="24"/>
      <c r="L46" s="24">
        <v>15000</v>
      </c>
      <c r="M46" s="24">
        <v>0</v>
      </c>
      <c r="N46" s="24">
        <v>0</v>
      </c>
      <c r="O46" s="24">
        <f t="shared" si="5"/>
        <v>309.51600000000053</v>
      </c>
      <c r="P46" s="24">
        <f t="shared" si="13"/>
        <v>15000</v>
      </c>
      <c r="Q46" s="24">
        <f t="shared" si="15"/>
        <v>93164.316000000006</v>
      </c>
      <c r="R46" s="26">
        <f t="shared" si="6"/>
        <v>309.51600000000053</v>
      </c>
    </row>
    <row r="47" spans="1:18" ht="25.5" customHeight="1" x14ac:dyDescent="0.25">
      <c r="A47" s="100"/>
      <c r="B47" s="67" t="s">
        <v>91</v>
      </c>
      <c r="C47" s="47" t="s">
        <v>70</v>
      </c>
      <c r="D47" s="22">
        <v>43405</v>
      </c>
      <c r="E47" s="23">
        <v>5</v>
      </c>
      <c r="F47" s="68" t="s">
        <v>22</v>
      </c>
      <c r="G47" s="24">
        <v>204.65</v>
      </c>
      <c r="H47" s="24">
        <f t="shared" si="14"/>
        <v>3069.75</v>
      </c>
      <c r="I47" s="24">
        <f t="shared" si="11"/>
        <v>6139.5</v>
      </c>
      <c r="J47" s="24">
        <f t="shared" si="12"/>
        <v>73674</v>
      </c>
      <c r="K47" s="24"/>
      <c r="L47" s="24">
        <v>10000</v>
      </c>
      <c r="M47" s="24">
        <v>0</v>
      </c>
      <c r="N47" s="24">
        <v>0</v>
      </c>
      <c r="O47" s="24">
        <f t="shared" si="5"/>
        <v>245.57999999999993</v>
      </c>
      <c r="P47" s="24">
        <f t="shared" si="13"/>
        <v>10000</v>
      </c>
      <c r="Q47" s="24">
        <f t="shared" si="15"/>
        <v>73919.58</v>
      </c>
      <c r="R47" s="26">
        <f t="shared" si="6"/>
        <v>245.57999999999993</v>
      </c>
    </row>
    <row r="48" spans="1:18" ht="25.5" customHeight="1" x14ac:dyDescent="0.25">
      <c r="A48" s="100"/>
      <c r="B48" s="69" t="s">
        <v>92</v>
      </c>
      <c r="C48" s="47" t="s">
        <v>79</v>
      </c>
      <c r="D48" s="22">
        <v>39479</v>
      </c>
      <c r="E48" s="23">
        <v>7</v>
      </c>
      <c r="F48" s="70" t="s">
        <v>22</v>
      </c>
      <c r="G48" s="24">
        <v>224.87</v>
      </c>
      <c r="H48" s="24">
        <f t="shared" si="14"/>
        <v>3373.05</v>
      </c>
      <c r="I48" s="24">
        <f t="shared" si="11"/>
        <v>6746.1</v>
      </c>
      <c r="J48" s="24">
        <f t="shared" si="12"/>
        <v>80953.200000000012</v>
      </c>
      <c r="K48" s="24"/>
      <c r="L48" s="24">
        <v>5000</v>
      </c>
      <c r="M48" s="24">
        <v>0</v>
      </c>
      <c r="N48" s="24">
        <v>0</v>
      </c>
      <c r="O48" s="24">
        <f t="shared" si="5"/>
        <v>269.84400000000005</v>
      </c>
      <c r="P48" s="24">
        <f t="shared" si="13"/>
        <v>5000</v>
      </c>
      <c r="Q48" s="24">
        <f t="shared" si="15"/>
        <v>81223.044000000009</v>
      </c>
      <c r="R48" s="26">
        <f t="shared" si="6"/>
        <v>269.84400000000005</v>
      </c>
    </row>
    <row r="49" spans="1:18" ht="25.5" customHeight="1" x14ac:dyDescent="0.25">
      <c r="A49" s="100"/>
      <c r="B49" s="69" t="s">
        <v>93</v>
      </c>
      <c r="C49" s="47" t="s">
        <v>94</v>
      </c>
      <c r="D49" s="22">
        <v>43481</v>
      </c>
      <c r="E49" s="23">
        <v>1</v>
      </c>
      <c r="F49" s="70" t="s">
        <v>22</v>
      </c>
      <c r="G49" s="24">
        <v>229.79</v>
      </c>
      <c r="H49" s="24">
        <f t="shared" si="14"/>
        <v>3446.85</v>
      </c>
      <c r="I49" s="24">
        <f t="shared" si="11"/>
        <v>6893.7</v>
      </c>
      <c r="J49" s="24">
        <f t="shared" si="12"/>
        <v>82724.399999999994</v>
      </c>
      <c r="K49" s="24"/>
      <c r="L49" s="24">
        <v>25000</v>
      </c>
      <c r="M49" s="24">
        <v>0</v>
      </c>
      <c r="N49" s="24">
        <v>0</v>
      </c>
      <c r="O49" s="24">
        <f t="shared" si="5"/>
        <v>275.7480000000005</v>
      </c>
      <c r="P49" s="24">
        <f t="shared" si="13"/>
        <v>25000</v>
      </c>
      <c r="Q49" s="24">
        <f t="shared" si="15"/>
        <v>83000.148000000001</v>
      </c>
      <c r="R49" s="26">
        <f t="shared" si="6"/>
        <v>275.7480000000005</v>
      </c>
    </row>
    <row r="50" spans="1:18" ht="25.5" customHeight="1" x14ac:dyDescent="0.25">
      <c r="A50" s="100"/>
      <c r="B50" s="69" t="s">
        <v>95</v>
      </c>
      <c r="C50" s="47" t="s">
        <v>64</v>
      </c>
      <c r="D50" s="22">
        <v>43481</v>
      </c>
      <c r="E50" s="23">
        <v>3</v>
      </c>
      <c r="F50" s="70" t="s">
        <v>22</v>
      </c>
      <c r="G50" s="24">
        <v>229.79</v>
      </c>
      <c r="H50" s="24">
        <f t="shared" si="14"/>
        <v>3446.85</v>
      </c>
      <c r="I50" s="24">
        <f t="shared" si="11"/>
        <v>6893.7</v>
      </c>
      <c r="J50" s="24">
        <f t="shared" si="12"/>
        <v>82724.399999999994</v>
      </c>
      <c r="K50" s="24"/>
      <c r="L50" s="84">
        <v>30000</v>
      </c>
      <c r="M50" s="24">
        <v>0</v>
      </c>
      <c r="N50" s="24">
        <v>0</v>
      </c>
      <c r="O50" s="24">
        <f t="shared" si="5"/>
        <v>275.7480000000005</v>
      </c>
      <c r="P50" s="24">
        <f t="shared" si="13"/>
        <v>30000</v>
      </c>
      <c r="Q50" s="24">
        <f t="shared" si="15"/>
        <v>83000.148000000001</v>
      </c>
      <c r="R50" s="26">
        <f t="shared" si="6"/>
        <v>275.7480000000005</v>
      </c>
    </row>
    <row r="51" spans="1:18" ht="25.5" customHeight="1" x14ac:dyDescent="0.25">
      <c r="A51" s="100"/>
      <c r="B51" s="67" t="s">
        <v>96</v>
      </c>
      <c r="C51" s="21" t="s">
        <v>75</v>
      </c>
      <c r="D51" s="22">
        <v>43468</v>
      </c>
      <c r="E51" s="23">
        <v>2</v>
      </c>
      <c r="F51" s="68" t="s">
        <v>22</v>
      </c>
      <c r="G51" s="24">
        <v>246.72</v>
      </c>
      <c r="H51" s="24">
        <f t="shared" si="14"/>
        <v>3700.8</v>
      </c>
      <c r="I51" s="24">
        <f t="shared" si="11"/>
        <v>7401.6</v>
      </c>
      <c r="J51" s="24">
        <f t="shared" si="12"/>
        <v>88819.200000000012</v>
      </c>
      <c r="K51" s="24"/>
      <c r="L51" s="24">
        <v>30000</v>
      </c>
      <c r="M51" s="24">
        <v>0</v>
      </c>
      <c r="N51" s="24">
        <v>0</v>
      </c>
      <c r="O51" s="24">
        <f t="shared" si="5"/>
        <v>296.06400000000031</v>
      </c>
      <c r="P51" s="24">
        <f t="shared" si="13"/>
        <v>30000</v>
      </c>
      <c r="Q51" s="24">
        <f t="shared" si="15"/>
        <v>89115.26400000001</v>
      </c>
      <c r="R51" s="26">
        <f t="shared" si="6"/>
        <v>296.06400000000031</v>
      </c>
    </row>
    <row r="52" spans="1:18" ht="25.5" customHeight="1" x14ac:dyDescent="0.25">
      <c r="A52" s="100"/>
      <c r="B52" s="67" t="s">
        <v>97</v>
      </c>
      <c r="C52" s="47" t="s">
        <v>73</v>
      </c>
      <c r="D52" s="22">
        <v>43540</v>
      </c>
      <c r="E52" s="23">
        <v>7</v>
      </c>
      <c r="F52" s="68" t="s">
        <v>22</v>
      </c>
      <c r="G52" s="24">
        <v>214.22</v>
      </c>
      <c r="H52" s="24">
        <f t="shared" si="14"/>
        <v>3213.3</v>
      </c>
      <c r="I52" s="24">
        <f t="shared" si="11"/>
        <v>6426.6</v>
      </c>
      <c r="J52" s="24">
        <f t="shared" si="12"/>
        <v>77119.200000000012</v>
      </c>
      <c r="K52" s="24"/>
      <c r="L52" s="24">
        <v>50000</v>
      </c>
      <c r="M52" s="24">
        <v>0</v>
      </c>
      <c r="N52" s="24">
        <v>0</v>
      </c>
      <c r="O52" s="24">
        <f t="shared" si="5"/>
        <v>257.06400000000031</v>
      </c>
      <c r="P52" s="24">
        <f t="shared" si="13"/>
        <v>50000</v>
      </c>
      <c r="Q52" s="24">
        <f t="shared" si="15"/>
        <v>77376.26400000001</v>
      </c>
      <c r="R52" s="26">
        <f t="shared" si="6"/>
        <v>257.06400000000031</v>
      </c>
    </row>
    <row r="53" spans="1:18" s="46" customFormat="1" ht="25.5" customHeight="1" x14ac:dyDescent="0.25">
      <c r="A53" s="101"/>
      <c r="B53" s="85" t="s">
        <v>98</v>
      </c>
      <c r="C53" s="38" t="s">
        <v>79</v>
      </c>
      <c r="D53" s="39">
        <v>43846</v>
      </c>
      <c r="E53" s="40">
        <v>7</v>
      </c>
      <c r="F53" s="86" t="s">
        <v>22</v>
      </c>
      <c r="G53" s="42">
        <v>237.23</v>
      </c>
      <c r="H53" s="42">
        <f t="shared" si="14"/>
        <v>3558.45</v>
      </c>
      <c r="I53" s="42">
        <f t="shared" si="11"/>
        <v>7116.9</v>
      </c>
      <c r="J53" s="42">
        <f>I53*6</f>
        <v>42701.399999999994</v>
      </c>
      <c r="K53" s="42"/>
      <c r="L53" s="42">
        <v>5000</v>
      </c>
      <c r="M53" s="42"/>
      <c r="N53" s="42"/>
      <c r="O53" s="42">
        <f t="shared" si="5"/>
        <v>284.67600000000039</v>
      </c>
      <c r="P53" s="42"/>
      <c r="Q53" s="42">
        <f t="shared" si="15"/>
        <v>42986.075999999994</v>
      </c>
      <c r="R53" s="45">
        <f t="shared" si="6"/>
        <v>284.67600000000039</v>
      </c>
    </row>
    <row r="54" spans="1:18" ht="25.5" customHeight="1" thickBot="1" x14ac:dyDescent="0.3">
      <c r="A54" s="102"/>
      <c r="B54" s="87" t="s">
        <v>99</v>
      </c>
      <c r="C54" s="49" t="s">
        <v>79</v>
      </c>
      <c r="D54" s="50">
        <v>43435</v>
      </c>
      <c r="E54" s="51">
        <v>7</v>
      </c>
      <c r="F54" s="88" t="s">
        <v>22</v>
      </c>
      <c r="G54" s="53">
        <v>99.27</v>
      </c>
      <c r="H54" s="53">
        <f>G54*15</f>
        <v>1489.05</v>
      </c>
      <c r="I54" s="53">
        <f t="shared" si="11"/>
        <v>2978.1</v>
      </c>
      <c r="J54" s="53">
        <f t="shared" si="12"/>
        <v>35737.199999999997</v>
      </c>
      <c r="K54" s="53"/>
      <c r="L54" s="53"/>
      <c r="M54" s="53">
        <v>0</v>
      </c>
      <c r="N54" s="53">
        <v>0</v>
      </c>
      <c r="O54" s="53">
        <f t="shared" si="5"/>
        <v>119.12400000000025</v>
      </c>
      <c r="P54" s="53">
        <f t="shared" si="13"/>
        <v>0</v>
      </c>
      <c r="Q54" s="53">
        <f t="shared" si="15"/>
        <v>35856.324000000001</v>
      </c>
      <c r="R54" s="55">
        <f t="shared" si="6"/>
        <v>119.12400000000025</v>
      </c>
    </row>
    <row r="55" spans="1:18" ht="7.5" customHeight="1" thickBot="1" x14ac:dyDescent="0.3">
      <c r="B55" s="56"/>
      <c r="F55" s="56"/>
    </row>
    <row r="56" spans="1:18" ht="25.5" customHeight="1" x14ac:dyDescent="0.25">
      <c r="A56" s="91" t="s">
        <v>100</v>
      </c>
      <c r="B56" s="57" t="s">
        <v>101</v>
      </c>
      <c r="C56" s="66" t="s">
        <v>102</v>
      </c>
      <c r="D56" s="59">
        <v>38059</v>
      </c>
      <c r="E56" s="60">
        <v>6</v>
      </c>
      <c r="F56" s="61" t="s">
        <v>22</v>
      </c>
      <c r="G56" s="62">
        <v>262.92</v>
      </c>
      <c r="H56" s="62">
        <f>G56*15</f>
        <v>3943.8</v>
      </c>
      <c r="I56" s="62">
        <f t="shared" ref="I56:I64" si="16">H56*2</f>
        <v>7887.6</v>
      </c>
      <c r="J56" s="62">
        <f t="shared" si="12"/>
        <v>94651.200000000012</v>
      </c>
      <c r="K56" s="62"/>
      <c r="L56" s="62">
        <v>10000</v>
      </c>
      <c r="M56" s="62">
        <v>0</v>
      </c>
      <c r="N56" s="62">
        <v>0</v>
      </c>
      <c r="O56" s="62">
        <f t="shared" si="5"/>
        <v>315.50400000000081</v>
      </c>
      <c r="P56" s="62">
        <f t="shared" ref="P56:P64" si="17">+K56+L56+N56</f>
        <v>10000</v>
      </c>
      <c r="Q56" s="62">
        <f t="shared" ref="Q56:Q64" si="18">+J56+K56+O56</f>
        <v>94966.704000000012</v>
      </c>
      <c r="R56" s="63">
        <f t="shared" si="6"/>
        <v>315.50400000000081</v>
      </c>
    </row>
    <row r="57" spans="1:18" ht="25.5" customHeight="1" x14ac:dyDescent="0.25">
      <c r="A57" s="92"/>
      <c r="B57" s="69" t="s">
        <v>103</v>
      </c>
      <c r="C57" s="47" t="s">
        <v>102</v>
      </c>
      <c r="D57" s="22">
        <v>40502</v>
      </c>
      <c r="E57" s="23">
        <v>6</v>
      </c>
      <c r="F57" s="68" t="s">
        <v>22</v>
      </c>
      <c r="G57" s="24">
        <v>240.02</v>
      </c>
      <c r="H57" s="24">
        <f t="shared" ref="H57:H64" si="19">G57*15</f>
        <v>3600.3</v>
      </c>
      <c r="I57" s="24">
        <f t="shared" si="16"/>
        <v>7200.6</v>
      </c>
      <c r="J57" s="24">
        <f t="shared" si="12"/>
        <v>86407.200000000012</v>
      </c>
      <c r="K57" s="24"/>
      <c r="L57" s="24">
        <v>30000</v>
      </c>
      <c r="M57" s="24">
        <v>0</v>
      </c>
      <c r="N57" s="24">
        <v>0</v>
      </c>
      <c r="O57" s="24">
        <f t="shared" si="5"/>
        <v>288.02400000000034</v>
      </c>
      <c r="P57" s="24">
        <f t="shared" si="17"/>
        <v>30000</v>
      </c>
      <c r="Q57" s="24">
        <f t="shared" si="18"/>
        <v>86695.224000000017</v>
      </c>
      <c r="R57" s="26">
        <f t="shared" si="6"/>
        <v>288.02400000000034</v>
      </c>
    </row>
    <row r="58" spans="1:18" ht="25.5" customHeight="1" x14ac:dyDescent="0.25">
      <c r="A58" s="92"/>
      <c r="B58" s="69" t="s">
        <v>104</v>
      </c>
      <c r="C58" s="47" t="s">
        <v>102</v>
      </c>
      <c r="D58" s="22">
        <v>41198</v>
      </c>
      <c r="E58" s="23">
        <v>6</v>
      </c>
      <c r="F58" s="68" t="s">
        <v>22</v>
      </c>
      <c r="G58" s="24">
        <v>224.91</v>
      </c>
      <c r="H58" s="24">
        <f t="shared" si="19"/>
        <v>3373.65</v>
      </c>
      <c r="I58" s="24">
        <f t="shared" si="16"/>
        <v>6747.3</v>
      </c>
      <c r="J58" s="24">
        <f t="shared" si="12"/>
        <v>80967.600000000006</v>
      </c>
      <c r="K58" s="24"/>
      <c r="L58" s="24">
        <v>10000</v>
      </c>
      <c r="M58" s="24">
        <v>0</v>
      </c>
      <c r="N58" s="24">
        <v>0</v>
      </c>
      <c r="O58" s="24">
        <f t="shared" si="5"/>
        <v>269.89199999999983</v>
      </c>
      <c r="P58" s="24">
        <f t="shared" si="17"/>
        <v>10000</v>
      </c>
      <c r="Q58" s="24">
        <f t="shared" si="18"/>
        <v>81237.491999999998</v>
      </c>
      <c r="R58" s="26">
        <f t="shared" si="6"/>
        <v>269.89199999999983</v>
      </c>
    </row>
    <row r="59" spans="1:18" ht="25.5" customHeight="1" x14ac:dyDescent="0.25">
      <c r="A59" s="92"/>
      <c r="B59" s="69" t="s">
        <v>105</v>
      </c>
      <c r="C59" s="47" t="s">
        <v>106</v>
      </c>
      <c r="D59" s="22">
        <v>40179</v>
      </c>
      <c r="E59" s="23">
        <v>1</v>
      </c>
      <c r="F59" s="68" t="s">
        <v>22</v>
      </c>
      <c r="G59" s="24">
        <v>342.14</v>
      </c>
      <c r="H59" s="24">
        <f t="shared" si="19"/>
        <v>5132.0999999999995</v>
      </c>
      <c r="I59" s="24">
        <f t="shared" si="16"/>
        <v>10264.199999999999</v>
      </c>
      <c r="J59" s="24">
        <f t="shared" si="12"/>
        <v>123170.4</v>
      </c>
      <c r="K59" s="24"/>
      <c r="L59" s="24">
        <v>20000</v>
      </c>
      <c r="M59" s="24">
        <v>0</v>
      </c>
      <c r="N59" s="24">
        <v>0</v>
      </c>
      <c r="O59" s="24">
        <f t="shared" si="5"/>
        <v>410.56800000000112</v>
      </c>
      <c r="P59" s="24">
        <f t="shared" si="17"/>
        <v>20000</v>
      </c>
      <c r="Q59" s="24">
        <f t="shared" si="18"/>
        <v>123580.96799999999</v>
      </c>
      <c r="R59" s="26">
        <f t="shared" si="6"/>
        <v>410.56800000000112</v>
      </c>
    </row>
    <row r="60" spans="1:18" s="46" customFormat="1" ht="25.5" customHeight="1" x14ac:dyDescent="0.25">
      <c r="A60" s="92"/>
      <c r="B60" s="89" t="s">
        <v>107</v>
      </c>
      <c r="C60" s="38" t="s">
        <v>102</v>
      </c>
      <c r="D60" s="39">
        <v>43132</v>
      </c>
      <c r="E60" s="40">
        <v>6</v>
      </c>
      <c r="F60" s="86" t="s">
        <v>22</v>
      </c>
      <c r="G60" s="42">
        <v>224.87</v>
      </c>
      <c r="H60" s="42">
        <f t="shared" si="19"/>
        <v>3373.05</v>
      </c>
      <c r="I60" s="42">
        <f t="shared" si="16"/>
        <v>6746.1</v>
      </c>
      <c r="J60" s="42">
        <f>I60*0.15</f>
        <v>1011.915</v>
      </c>
      <c r="K60" s="42"/>
      <c r="L60" s="42"/>
      <c r="M60" s="42">
        <v>0</v>
      </c>
      <c r="N60" s="42">
        <v>0</v>
      </c>
      <c r="O60" s="42">
        <f t="shared" si="5"/>
        <v>269.84400000000005</v>
      </c>
      <c r="P60" s="42">
        <f t="shared" si="17"/>
        <v>0</v>
      </c>
      <c r="Q60" s="42">
        <f t="shared" si="18"/>
        <v>1281.759</v>
      </c>
      <c r="R60" s="45">
        <f t="shared" si="6"/>
        <v>269.84400000000005</v>
      </c>
    </row>
    <row r="61" spans="1:18" ht="25.5" customHeight="1" x14ac:dyDescent="0.25">
      <c r="A61" s="92"/>
      <c r="B61" s="67" t="s">
        <v>108</v>
      </c>
      <c r="C61" s="47" t="s">
        <v>102</v>
      </c>
      <c r="D61" s="22">
        <v>41594</v>
      </c>
      <c r="E61" s="23">
        <v>6</v>
      </c>
      <c r="F61" s="68" t="s">
        <v>22</v>
      </c>
      <c r="G61" s="24">
        <v>213.47</v>
      </c>
      <c r="H61" s="24">
        <f t="shared" si="19"/>
        <v>3202.05</v>
      </c>
      <c r="I61" s="24">
        <f t="shared" si="16"/>
        <v>6404.1</v>
      </c>
      <c r="J61" s="24">
        <f t="shared" si="12"/>
        <v>76849.200000000012</v>
      </c>
      <c r="K61" s="24"/>
      <c r="L61" s="24">
        <v>10000</v>
      </c>
      <c r="M61" s="24">
        <v>0</v>
      </c>
      <c r="N61" s="24">
        <v>0</v>
      </c>
      <c r="O61" s="24">
        <f t="shared" si="5"/>
        <v>256.16400000000067</v>
      </c>
      <c r="P61" s="24">
        <f t="shared" si="17"/>
        <v>10000</v>
      </c>
      <c r="Q61" s="24">
        <f t="shared" si="18"/>
        <v>77105.364000000016</v>
      </c>
      <c r="R61" s="26">
        <f t="shared" si="6"/>
        <v>256.16400000000067</v>
      </c>
    </row>
    <row r="62" spans="1:18" ht="25.5" customHeight="1" x14ac:dyDescent="0.25">
      <c r="A62" s="92"/>
      <c r="B62" s="69" t="s">
        <v>109</v>
      </c>
      <c r="C62" s="47" t="s">
        <v>102</v>
      </c>
      <c r="D62" s="22">
        <v>41898</v>
      </c>
      <c r="E62" s="23">
        <v>6</v>
      </c>
      <c r="F62" s="68" t="s">
        <v>22</v>
      </c>
      <c r="G62" s="24">
        <v>213.47</v>
      </c>
      <c r="H62" s="24">
        <f t="shared" si="19"/>
        <v>3202.05</v>
      </c>
      <c r="I62" s="24">
        <f t="shared" si="16"/>
        <v>6404.1</v>
      </c>
      <c r="J62" s="24">
        <f t="shared" si="12"/>
        <v>76849.200000000012</v>
      </c>
      <c r="K62" s="24"/>
      <c r="L62" s="24">
        <v>15000</v>
      </c>
      <c r="M62" s="24">
        <v>0</v>
      </c>
      <c r="N62" s="24">
        <v>0</v>
      </c>
      <c r="O62" s="24">
        <f t="shared" si="5"/>
        <v>256.16400000000067</v>
      </c>
      <c r="P62" s="24">
        <f t="shared" si="17"/>
        <v>15000</v>
      </c>
      <c r="Q62" s="24">
        <f t="shared" si="18"/>
        <v>77105.364000000016</v>
      </c>
      <c r="R62" s="26">
        <f t="shared" si="6"/>
        <v>256.16400000000067</v>
      </c>
    </row>
    <row r="63" spans="1:18" ht="25.5" customHeight="1" x14ac:dyDescent="0.25">
      <c r="A63" s="92"/>
      <c r="B63" s="67" t="s">
        <v>110</v>
      </c>
      <c r="C63" s="90" t="s">
        <v>111</v>
      </c>
      <c r="D63" s="22">
        <v>39797</v>
      </c>
      <c r="E63" s="23">
        <v>1</v>
      </c>
      <c r="F63" s="68" t="s">
        <v>22</v>
      </c>
      <c r="G63" s="24">
        <v>243.97</v>
      </c>
      <c r="H63" s="24">
        <f t="shared" si="19"/>
        <v>3659.55</v>
      </c>
      <c r="I63" s="24">
        <f t="shared" si="16"/>
        <v>7319.1</v>
      </c>
      <c r="J63" s="24">
        <f t="shared" si="12"/>
        <v>87829.200000000012</v>
      </c>
      <c r="K63" s="24"/>
      <c r="L63" s="24"/>
      <c r="M63" s="24">
        <v>0</v>
      </c>
      <c r="N63" s="24">
        <v>0</v>
      </c>
      <c r="O63" s="24">
        <f t="shared" si="5"/>
        <v>292.76400000000012</v>
      </c>
      <c r="P63" s="24">
        <f t="shared" si="17"/>
        <v>0</v>
      </c>
      <c r="Q63" s="24">
        <f t="shared" si="18"/>
        <v>88121.964000000007</v>
      </c>
      <c r="R63" s="26">
        <f t="shared" si="6"/>
        <v>292.76400000000012</v>
      </c>
    </row>
    <row r="64" spans="1:18" ht="25.5" customHeight="1" thickBot="1" x14ac:dyDescent="0.3">
      <c r="A64" s="93"/>
      <c r="B64" s="64" t="s">
        <v>112</v>
      </c>
      <c r="C64" s="73" t="s">
        <v>113</v>
      </c>
      <c r="D64" s="50">
        <v>42293</v>
      </c>
      <c r="E64" s="51">
        <v>1</v>
      </c>
      <c r="F64" s="65" t="s">
        <v>22</v>
      </c>
      <c r="G64" s="53">
        <v>399.35</v>
      </c>
      <c r="H64" s="53">
        <f t="shared" si="19"/>
        <v>5990.25</v>
      </c>
      <c r="I64" s="53">
        <f t="shared" si="16"/>
        <v>11980.5</v>
      </c>
      <c r="J64" s="53">
        <f t="shared" si="12"/>
        <v>143766</v>
      </c>
      <c r="K64" s="53"/>
      <c r="L64" s="53">
        <v>28000</v>
      </c>
      <c r="M64" s="53">
        <v>0</v>
      </c>
      <c r="N64" s="53">
        <v>0</v>
      </c>
      <c r="O64" s="53">
        <f t="shared" si="5"/>
        <v>479.22000000000116</v>
      </c>
      <c r="P64" s="53">
        <f t="shared" si="17"/>
        <v>28000</v>
      </c>
      <c r="Q64" s="53">
        <f t="shared" si="18"/>
        <v>144245.22</v>
      </c>
      <c r="R64" s="55">
        <f t="shared" si="6"/>
        <v>479.22000000000116</v>
      </c>
    </row>
  </sheetData>
  <mergeCells count="7">
    <mergeCell ref="A56:A64"/>
    <mergeCell ref="A2:A3"/>
    <mergeCell ref="B2:R3"/>
    <mergeCell ref="A6:A13"/>
    <mergeCell ref="A15:A16"/>
    <mergeCell ref="A18:A27"/>
    <mergeCell ref="A29:A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ornelas</dc:creator>
  <cp:lastModifiedBy>césar ornelas</cp:lastModifiedBy>
  <dcterms:created xsi:type="dcterms:W3CDTF">2020-07-23T14:04:25Z</dcterms:created>
  <dcterms:modified xsi:type="dcterms:W3CDTF">2020-07-23T14:10:29Z</dcterms:modified>
</cp:coreProperties>
</file>