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\\192.168.1.249\Comparte\Incisos RH\"/>
    </mc:Choice>
  </mc:AlternateContent>
  <xr:revisionPtr revIDLastSave="0" documentId="13_ncr:1_{D8C6B850-B2B7-4A75-A72A-FD080967B0EA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201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Q66" i="1" l="1"/>
  <c r="J66" i="1"/>
  <c r="Q65" i="1"/>
  <c r="J65" i="1"/>
  <c r="Q64" i="1"/>
  <c r="J64" i="1"/>
  <c r="Q63" i="1"/>
  <c r="J63" i="1"/>
  <c r="Q62" i="1"/>
  <c r="J62" i="1"/>
  <c r="Q61" i="1"/>
  <c r="J61" i="1"/>
  <c r="Q60" i="1"/>
  <c r="J60" i="1"/>
  <c r="Q59" i="1"/>
  <c r="J59" i="1"/>
  <c r="Q58" i="1"/>
  <c r="J58" i="1"/>
  <c r="Q56" i="1"/>
  <c r="J56" i="1"/>
  <c r="Q55" i="1"/>
  <c r="J55" i="1"/>
  <c r="Q54" i="1"/>
  <c r="J54" i="1"/>
  <c r="Q53" i="1"/>
  <c r="J53" i="1"/>
  <c r="Q52" i="1"/>
  <c r="J52" i="1"/>
  <c r="Q51" i="1"/>
  <c r="J51" i="1"/>
  <c r="Q50" i="1"/>
  <c r="J50" i="1"/>
  <c r="Q49" i="1"/>
  <c r="J49" i="1"/>
  <c r="Q48" i="1"/>
  <c r="J48" i="1"/>
  <c r="Q47" i="1"/>
  <c r="J47" i="1"/>
  <c r="Q46" i="1"/>
  <c r="J46" i="1"/>
  <c r="Q45" i="1"/>
  <c r="J45" i="1"/>
  <c r="Q44" i="1"/>
  <c r="J44" i="1"/>
  <c r="Q43" i="1"/>
  <c r="J43" i="1"/>
  <c r="Q42" i="1"/>
  <c r="J42" i="1"/>
  <c r="Q41" i="1"/>
  <c r="J41" i="1"/>
  <c r="Q40" i="1"/>
  <c r="J40" i="1"/>
  <c r="Q39" i="1"/>
  <c r="J39" i="1"/>
  <c r="Q38" i="1"/>
  <c r="J38" i="1"/>
  <c r="Q37" i="1"/>
  <c r="J37" i="1"/>
  <c r="Q36" i="1"/>
  <c r="J36" i="1"/>
  <c r="S35" i="1"/>
  <c r="Q35" i="1"/>
  <c r="P35" i="1"/>
  <c r="K35" i="1"/>
  <c r="S34" i="1"/>
  <c r="Q34" i="1"/>
  <c r="P34" i="1"/>
  <c r="K34" i="1"/>
  <c r="S33" i="1"/>
  <c r="Q33" i="1"/>
  <c r="P33" i="1"/>
  <c r="K33" i="1"/>
  <c r="Q32" i="1"/>
  <c r="J32" i="1"/>
  <c r="Q31" i="1"/>
  <c r="J31" i="1"/>
  <c r="Q30" i="1"/>
  <c r="J30" i="1"/>
  <c r="Q29" i="1"/>
  <c r="J29" i="1"/>
  <c r="Q27" i="1"/>
  <c r="J27" i="1"/>
  <c r="Q26" i="1"/>
  <c r="J26" i="1"/>
  <c r="Q25" i="1"/>
  <c r="J25" i="1"/>
  <c r="Q24" i="1"/>
  <c r="J24" i="1"/>
  <c r="Q23" i="1"/>
  <c r="J23" i="1"/>
  <c r="Q22" i="1"/>
  <c r="J22" i="1"/>
  <c r="Q21" i="1"/>
  <c r="J21" i="1"/>
  <c r="Q20" i="1"/>
  <c r="J20" i="1"/>
  <c r="Q19" i="1"/>
  <c r="J19" i="1"/>
  <c r="S19" i="1" s="1"/>
  <c r="Q18" i="1"/>
  <c r="J18" i="1"/>
  <c r="P18" i="1" s="1"/>
  <c r="Q16" i="1"/>
  <c r="J16" i="1"/>
  <c r="P16" i="1" s="1"/>
  <c r="Q15" i="1"/>
  <c r="J15" i="1"/>
  <c r="P15" i="1" s="1"/>
  <c r="Q14" i="1"/>
  <c r="J14" i="1"/>
  <c r="P14" i="1" s="1"/>
  <c r="Q12" i="1"/>
  <c r="J12" i="1"/>
  <c r="P12" i="1" s="1"/>
  <c r="Q11" i="1"/>
  <c r="J11" i="1"/>
  <c r="P11" i="1" s="1"/>
  <c r="Q10" i="1"/>
  <c r="J10" i="1"/>
  <c r="P10" i="1" s="1"/>
  <c r="Q9" i="1"/>
  <c r="J9" i="1"/>
  <c r="P9" i="1" s="1"/>
  <c r="Q8" i="1"/>
  <c r="J8" i="1"/>
  <c r="P8" i="1" s="1"/>
  <c r="Q7" i="1"/>
  <c r="J7" i="1"/>
  <c r="P7" i="1" s="1"/>
  <c r="Q6" i="1"/>
  <c r="J6" i="1"/>
  <c r="P6" i="1" s="1"/>
  <c r="K6" i="1" l="1"/>
  <c r="R6" i="1" s="1"/>
  <c r="S6" i="1"/>
  <c r="K7" i="1"/>
  <c r="R7" i="1" s="1"/>
  <c r="S7" i="1"/>
  <c r="K8" i="1"/>
  <c r="R8" i="1" s="1"/>
  <c r="S8" i="1"/>
  <c r="K9" i="1"/>
  <c r="R9" i="1" s="1"/>
  <c r="S9" i="1"/>
  <c r="K10" i="1"/>
  <c r="R10" i="1" s="1"/>
  <c r="S10" i="1"/>
  <c r="K11" i="1"/>
  <c r="R11" i="1" s="1"/>
  <c r="S11" i="1"/>
  <c r="K12" i="1"/>
  <c r="R12" i="1" s="1"/>
  <c r="S12" i="1"/>
  <c r="K14" i="1"/>
  <c r="R14" i="1" s="1"/>
  <c r="S14" i="1"/>
  <c r="K15" i="1"/>
  <c r="R15" i="1" s="1"/>
  <c r="S15" i="1"/>
  <c r="K16" i="1"/>
  <c r="R16" i="1" s="1"/>
  <c r="S16" i="1"/>
  <c r="K18" i="1"/>
  <c r="R18" i="1" s="1"/>
  <c r="S18" i="1"/>
  <c r="K19" i="1"/>
  <c r="S20" i="1"/>
  <c r="K20" i="1"/>
  <c r="S21" i="1"/>
  <c r="K21" i="1"/>
  <c r="S22" i="1"/>
  <c r="K22" i="1"/>
  <c r="S23" i="1"/>
  <c r="K23" i="1"/>
  <c r="S24" i="1"/>
  <c r="K24" i="1"/>
  <c r="S25" i="1"/>
  <c r="K25" i="1"/>
  <c r="S26" i="1"/>
  <c r="K26" i="1"/>
  <c r="S27" i="1"/>
  <c r="K27" i="1"/>
  <c r="S29" i="1"/>
  <c r="K29" i="1"/>
  <c r="S30" i="1"/>
  <c r="K30" i="1"/>
  <c r="S31" i="1"/>
  <c r="K31" i="1"/>
  <c r="S32" i="1"/>
  <c r="K32" i="1"/>
  <c r="S36" i="1"/>
  <c r="K36" i="1"/>
  <c r="S37" i="1"/>
  <c r="K37" i="1"/>
  <c r="S38" i="1"/>
  <c r="K38" i="1"/>
  <c r="S39" i="1"/>
  <c r="K39" i="1"/>
  <c r="S40" i="1"/>
  <c r="K40" i="1"/>
  <c r="S41" i="1"/>
  <c r="K41" i="1"/>
  <c r="S42" i="1"/>
  <c r="K42" i="1"/>
  <c r="S43" i="1"/>
  <c r="K43" i="1"/>
  <c r="S44" i="1"/>
  <c r="K44" i="1"/>
  <c r="S45" i="1"/>
  <c r="K45" i="1"/>
  <c r="S46" i="1"/>
  <c r="K46" i="1"/>
  <c r="S47" i="1"/>
  <c r="K47" i="1"/>
  <c r="S48" i="1"/>
  <c r="K48" i="1"/>
  <c r="S49" i="1"/>
  <c r="K49" i="1"/>
  <c r="S50" i="1"/>
  <c r="K50" i="1"/>
  <c r="S51" i="1"/>
  <c r="K51" i="1"/>
  <c r="S52" i="1"/>
  <c r="K52" i="1"/>
  <c r="S53" i="1"/>
  <c r="K53" i="1"/>
  <c r="S54" i="1"/>
  <c r="K54" i="1"/>
  <c r="S55" i="1"/>
  <c r="K55" i="1"/>
  <c r="S56" i="1"/>
  <c r="K56" i="1"/>
  <c r="S58" i="1"/>
  <c r="K58" i="1"/>
  <c r="S59" i="1"/>
  <c r="K59" i="1"/>
  <c r="S60" i="1"/>
  <c r="K60" i="1"/>
  <c r="S61" i="1"/>
  <c r="K61" i="1"/>
  <c r="S62" i="1"/>
  <c r="K62" i="1"/>
  <c r="S63" i="1"/>
  <c r="K63" i="1"/>
  <c r="S64" i="1"/>
  <c r="K64" i="1"/>
  <c r="S65" i="1"/>
  <c r="K65" i="1"/>
  <c r="S66" i="1"/>
  <c r="K66" i="1"/>
  <c r="P19" i="1"/>
  <c r="P20" i="1"/>
  <c r="P21" i="1"/>
  <c r="P22" i="1"/>
  <c r="P23" i="1"/>
  <c r="P24" i="1"/>
  <c r="P25" i="1"/>
  <c r="P26" i="1"/>
  <c r="P27" i="1"/>
  <c r="P29" i="1"/>
  <c r="P30" i="1"/>
  <c r="P31" i="1"/>
  <c r="P32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8" i="1"/>
  <c r="P59" i="1"/>
  <c r="P60" i="1"/>
  <c r="P61" i="1"/>
  <c r="P62" i="1"/>
  <c r="P63" i="1"/>
  <c r="P64" i="1"/>
  <c r="P65" i="1"/>
  <c r="P66" i="1"/>
  <c r="R19" i="1" l="1"/>
  <c r="R66" i="1"/>
  <c r="R65" i="1"/>
  <c r="R64" i="1"/>
  <c r="R63" i="1"/>
  <c r="R62" i="1"/>
  <c r="R61" i="1"/>
  <c r="R60" i="1"/>
  <c r="R59" i="1"/>
  <c r="R58" i="1"/>
  <c r="R56" i="1"/>
  <c r="R55" i="1"/>
  <c r="R54" i="1"/>
  <c r="R53" i="1"/>
  <c r="R52" i="1"/>
  <c r="R51" i="1"/>
  <c r="R50" i="1"/>
  <c r="R49" i="1"/>
  <c r="R48" i="1"/>
  <c r="R47" i="1"/>
  <c r="R46" i="1"/>
  <c r="R45" i="1"/>
  <c r="R44" i="1"/>
  <c r="R43" i="1"/>
  <c r="R42" i="1"/>
  <c r="R41" i="1"/>
  <c r="R40" i="1"/>
  <c r="R39" i="1"/>
  <c r="R38" i="1"/>
  <c r="R37" i="1"/>
  <c r="R36" i="1"/>
  <c r="R32" i="1"/>
  <c r="R31" i="1"/>
  <c r="R30" i="1"/>
  <c r="R29" i="1"/>
  <c r="R27" i="1"/>
  <c r="R26" i="1"/>
  <c r="R25" i="1"/>
  <c r="R24" i="1"/>
  <c r="R23" i="1"/>
  <c r="R22" i="1"/>
  <c r="R21" i="1"/>
  <c r="R20" i="1"/>
</calcChain>
</file>

<file path=xl/sharedStrings.xml><?xml version="1.0" encoding="utf-8"?>
<sst xmlns="http://schemas.openxmlformats.org/spreadsheetml/2006/main" count="196" uniqueCount="118">
  <si>
    <t>AREA</t>
  </si>
  <si>
    <t>EMPLEADOS</t>
  </si>
  <si>
    <t xml:space="preserve">PUESTO </t>
  </si>
  <si>
    <t>FECHA DE INGRESO</t>
  </si>
  <si>
    <t>NO. PLAZAS</t>
  </si>
  <si>
    <t>CATEGORIA</t>
  </si>
  <si>
    <t xml:space="preserve">SUELDO DIARIO </t>
  </si>
  <si>
    <t>SUELDO QUINCENAL</t>
  </si>
  <si>
    <t>NETO</t>
  </si>
  <si>
    <t>MENSUAL</t>
  </si>
  <si>
    <t>ANUAL</t>
  </si>
  <si>
    <t>AGUINALDO</t>
  </si>
  <si>
    <t>PRESTAMO DE EMPRESA</t>
  </si>
  <si>
    <t>PRIMA VACACIONAL</t>
  </si>
  <si>
    <t>ESTIMULO</t>
  </si>
  <si>
    <t>COMPENSACIONES</t>
  </si>
  <si>
    <t>TOTAL PRESTACIONES</t>
  </si>
  <si>
    <t>SUMA TOTAL DE 
REMUNERACIONES</t>
  </si>
  <si>
    <t>COMPENSACION</t>
  </si>
  <si>
    <t>ADMINISTRATIVO</t>
  </si>
  <si>
    <t>Gutiérrez Rodríguez Leticia Cedilanid</t>
  </si>
  <si>
    <t>Afanadora</t>
  </si>
  <si>
    <t>Empleado de Confianza</t>
  </si>
  <si>
    <t>Fausto Sánchez Eimmy Aydet</t>
  </si>
  <si>
    <t>Encargada de Recursos Humanos</t>
  </si>
  <si>
    <t>Ornelas Sandoval Cesar Gildardo</t>
  </si>
  <si>
    <t>Encargado de Trasparencia y Sistemas</t>
  </si>
  <si>
    <t>Nuño Dueñas María Teresa</t>
  </si>
  <si>
    <t>Auxiliar Administrativo</t>
  </si>
  <si>
    <t>Castro Andalón Luis Felipe</t>
  </si>
  <si>
    <t>Jefe Administrativo</t>
  </si>
  <si>
    <t>Ríos Lara José Roberto</t>
  </si>
  <si>
    <t>Jefe Operativo</t>
  </si>
  <si>
    <t>Cervantes Garcia Jeannette Zorayda</t>
  </si>
  <si>
    <t>DIRECCION</t>
  </si>
  <si>
    <t>Arana Martínez Viridiana</t>
  </si>
  <si>
    <t>Asistente de Direccion y Programas Federales</t>
  </si>
  <si>
    <t>Ponce Machuca Laertes Anuar</t>
  </si>
  <si>
    <t>Director General</t>
  </si>
  <si>
    <t>Cosio Ortiz Esteban Alejandro</t>
  </si>
  <si>
    <t>Proyectos</t>
  </si>
  <si>
    <t>COMERCIAL</t>
  </si>
  <si>
    <t>Ambriz Medina Erick Gibran</t>
  </si>
  <si>
    <t>Lecturista</t>
  </si>
  <si>
    <t>Díaz Cárdenas Mayra Lizette</t>
  </si>
  <si>
    <t>Encargada de Area Comercial</t>
  </si>
  <si>
    <t>Pérez Figueroa Mario Alberto</t>
  </si>
  <si>
    <t>Padron de Usuarios</t>
  </si>
  <si>
    <t>Plascencia Salazar Marcos Antonio</t>
  </si>
  <si>
    <t>Cartera Vencida</t>
  </si>
  <si>
    <t>Luquin Castañeda Eder Ramón</t>
  </si>
  <si>
    <t>Encargado de Cultra del agua y Cmunicacion Social</t>
  </si>
  <si>
    <t>Trigueros Lambaren Jack Robert</t>
  </si>
  <si>
    <t>Auxiliar Administrativo "Comunidad"</t>
  </si>
  <si>
    <t>Villalaz Cruz Adriana Itzel</t>
  </si>
  <si>
    <t>Cajero</t>
  </si>
  <si>
    <t>Gustavo Mariscal Barbosa</t>
  </si>
  <si>
    <t>Davila Navarro Juan Jose</t>
  </si>
  <si>
    <t>Garcia Vargas Arcadia</t>
  </si>
  <si>
    <t>Atención a Usuarios</t>
  </si>
  <si>
    <t>O P E R A T I V O</t>
  </si>
  <si>
    <t>Casillas Gutiérrez  Juan Carlos</t>
  </si>
  <si>
    <t xml:space="preserve"> Abañil/Fontaneron "Agua Potable"</t>
  </si>
  <si>
    <t>Curiel Ramírez Lázaro</t>
  </si>
  <si>
    <t>Operador de Valvulas</t>
  </si>
  <si>
    <t>Figueroa Aldaco Héctor</t>
  </si>
  <si>
    <t>Albañil/Fontanero "Agua Potable"</t>
  </si>
  <si>
    <t>Hernández Gómez Casimiro</t>
  </si>
  <si>
    <t>Encargado de Cloración</t>
  </si>
  <si>
    <t>Martinez Santana Juan Carlos</t>
  </si>
  <si>
    <t>Operador de Vactor</t>
  </si>
  <si>
    <t xml:space="preserve"> Colima Gonzalez Juan Manuel</t>
  </si>
  <si>
    <t>Operador de Mini Cargador</t>
  </si>
  <si>
    <t>Casillas Gutierrez Jose Luis</t>
  </si>
  <si>
    <t>Albñil/Fontanero "Agua Potable"</t>
  </si>
  <si>
    <t>Luquin Colima Salvador</t>
  </si>
  <si>
    <t>Bacheo</t>
  </si>
  <si>
    <t>Sindicalizado</t>
  </si>
  <si>
    <t>González Castillo Juan</t>
  </si>
  <si>
    <t>Albanil/Fontanero "Agua Potable"</t>
  </si>
  <si>
    <t>Moya Silva Luis</t>
  </si>
  <si>
    <t>Mantenimiento Preventivo y Correctivo</t>
  </si>
  <si>
    <t>Medina Ortiz José Guadalupe</t>
  </si>
  <si>
    <t>Operador de Pipa</t>
  </si>
  <si>
    <t>Rodríguez Segoviano José Luis</t>
  </si>
  <si>
    <t>Albañil/Fontanero "Alcantarillado"</t>
  </si>
  <si>
    <t>Salazar Luquin Juan Manuel</t>
  </si>
  <si>
    <t>García Flores Manuel</t>
  </si>
  <si>
    <t>García Acosta José Rodolfo</t>
  </si>
  <si>
    <t>Coronel Hernández Pavel</t>
  </si>
  <si>
    <t>Flores Morales Leonides</t>
  </si>
  <si>
    <t>López Ruelas Sergio</t>
  </si>
  <si>
    <t>Salazar Ramírez José Adrián</t>
  </si>
  <si>
    <t xml:space="preserve"> Almacen</t>
  </si>
  <si>
    <t>Toro Guillen Luis Alberto</t>
  </si>
  <si>
    <t>Ramos Rubio Miguel Rafael</t>
  </si>
  <si>
    <t>Reyes Toro Zepeda</t>
  </si>
  <si>
    <t>Santiago León Luis Omar</t>
  </si>
  <si>
    <t>Tavarez Zepeda Gilberto</t>
  </si>
  <si>
    <t>Lopez Quijas Luis Jaime</t>
  </si>
  <si>
    <t>Castro Olvera Jorge Heliodoro</t>
  </si>
  <si>
    <t>Rodriguez Arreola Jesus Antonio</t>
  </si>
  <si>
    <t>Ruiz Lomeli Edgar Santiago</t>
  </si>
  <si>
    <t>SANEAMIENTO</t>
  </si>
  <si>
    <t>Colima López Noé Salvador</t>
  </si>
  <si>
    <t>Auxiliar Operativo P.T.A.R</t>
  </si>
  <si>
    <t>Olivares Rivas Octavio</t>
  </si>
  <si>
    <t>Fausto Ramírez Teodoro</t>
  </si>
  <si>
    <t>Aguirre Quiñones Víctor Manuel</t>
  </si>
  <si>
    <t>Auxiliar Administrativo P.T.A.R</t>
  </si>
  <si>
    <t>López Virgen Jesús Sebastián</t>
  </si>
  <si>
    <t>Zarate Navarro José Martin</t>
  </si>
  <si>
    <t>Hernández García Víctor Manuel</t>
  </si>
  <si>
    <t>Ruelas Suistaita Rodolfo</t>
  </si>
  <si>
    <t>Encargado de P.T.A.R la Coronilla y Texcalame</t>
  </si>
  <si>
    <t>Balbaneda Santiago Rafael</t>
  </si>
  <si>
    <t>Responsable de P.T.A.R.</t>
  </si>
  <si>
    <t>PLANTILLA PERSONAL SISTEMA DE AGUA POTABLE, ALCANTARILLADO Y SANEAMIENTO DEL MUNICIPIO DE AMECA, JALISCO 
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</si>
</sst>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39997558519241921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4">
    <xf numFmtId="0" fontId="0" fillId="0" borderId="0" xfId="0"/>
    <xf numFmtId="0" fontId="2" fillId="0" borderId="0" xfId="0" applyFont="1" applyAlignment="1">
      <alignment vertical="center" textRotation="90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4" fontId="3" fillId="0" borderId="0" xfId="1" applyFont="1" applyAlignment="1">
      <alignment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44" fontId="5" fillId="3" borderId="2" xfId="1" applyFont="1" applyFill="1" applyBorder="1" applyAlignment="1">
      <alignment horizontal="center" vertical="center"/>
    </xf>
    <xf numFmtId="44" fontId="5" fillId="3" borderId="2" xfId="1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vertical="center"/>
    </xf>
    <xf numFmtId="0" fontId="3" fillId="4" borderId="4" xfId="0" applyFont="1" applyFill="1" applyBorder="1" applyAlignment="1">
      <alignment vertical="center" wrapText="1"/>
    </xf>
    <xf numFmtId="14" fontId="3" fillId="4" borderId="4" xfId="0" applyNumberFormat="1" applyFont="1" applyFill="1" applyBorder="1" applyAlignment="1">
      <alignment vertical="center"/>
    </xf>
    <xf numFmtId="0" fontId="3" fillId="4" borderId="4" xfId="0" applyFont="1" applyFill="1" applyBorder="1" applyAlignment="1">
      <alignment horizontal="center" vertical="center"/>
    </xf>
    <xf numFmtId="44" fontId="3" fillId="4" borderId="4" xfId="1" applyFont="1" applyFill="1" applyBorder="1" applyAlignment="1">
      <alignment vertical="center"/>
    </xf>
    <xf numFmtId="44" fontId="3" fillId="4" borderId="5" xfId="0" applyNumberFormat="1" applyFont="1" applyFill="1" applyBorder="1" applyAlignment="1">
      <alignment vertical="center"/>
    </xf>
    <xf numFmtId="0" fontId="3" fillId="4" borderId="4" xfId="0" applyFont="1" applyFill="1" applyBorder="1" applyAlignment="1">
      <alignment vertical="center"/>
    </xf>
    <xf numFmtId="0" fontId="3" fillId="4" borderId="6" xfId="0" applyFont="1" applyFill="1" applyBorder="1" applyAlignment="1">
      <alignment vertical="center"/>
    </xf>
    <xf numFmtId="14" fontId="3" fillId="4" borderId="6" xfId="0" applyNumberFormat="1" applyFont="1" applyFill="1" applyBorder="1" applyAlignment="1">
      <alignment vertical="center"/>
    </xf>
    <xf numFmtId="0" fontId="3" fillId="4" borderId="6" xfId="0" applyFont="1" applyFill="1" applyBorder="1" applyAlignment="1">
      <alignment horizontal="center" vertical="center"/>
    </xf>
    <xf numFmtId="44" fontId="3" fillId="4" borderId="6" xfId="1" applyFont="1" applyFill="1" applyBorder="1" applyAlignment="1">
      <alignment vertical="center"/>
    </xf>
    <xf numFmtId="44" fontId="3" fillId="4" borderId="7" xfId="0" applyNumberFormat="1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3" fillId="4" borderId="8" xfId="0" applyFont="1" applyFill="1" applyBorder="1" applyAlignment="1">
      <alignment horizontal="left" vertical="center" wrapText="1"/>
    </xf>
    <xf numFmtId="14" fontId="3" fillId="4" borderId="8" xfId="0" applyNumberFormat="1" applyFont="1" applyFill="1" applyBorder="1" applyAlignment="1">
      <alignment vertical="center"/>
    </xf>
    <xf numFmtId="0" fontId="3" fillId="4" borderId="8" xfId="0" applyFont="1" applyFill="1" applyBorder="1" applyAlignment="1">
      <alignment horizontal="center" vertical="center"/>
    </xf>
    <xf numFmtId="0" fontId="7" fillId="4" borderId="8" xfId="0" applyFont="1" applyFill="1" applyBorder="1" applyAlignment="1">
      <alignment vertical="center"/>
    </xf>
    <xf numFmtId="44" fontId="3" fillId="4" borderId="8" xfId="1" applyFont="1" applyFill="1" applyBorder="1" applyAlignment="1">
      <alignment vertical="center"/>
    </xf>
    <xf numFmtId="44" fontId="3" fillId="4" borderId="9" xfId="0" applyNumberFormat="1" applyFont="1" applyFill="1" applyBorder="1" applyAlignment="1">
      <alignment vertical="center"/>
    </xf>
    <xf numFmtId="0" fontId="7" fillId="4" borderId="4" xfId="0" applyFont="1" applyFill="1" applyBorder="1" applyAlignment="1">
      <alignment vertical="center"/>
    </xf>
    <xf numFmtId="0" fontId="5" fillId="4" borderId="6" xfId="0" applyFont="1" applyFill="1" applyBorder="1" applyAlignment="1">
      <alignment vertical="center"/>
    </xf>
    <xf numFmtId="0" fontId="3" fillId="4" borderId="8" xfId="0" applyFont="1" applyFill="1" applyBorder="1" applyAlignment="1">
      <alignment vertical="center"/>
    </xf>
    <xf numFmtId="0" fontId="5" fillId="4" borderId="4" xfId="0" applyFont="1" applyFill="1" applyBorder="1" applyAlignment="1">
      <alignment vertical="center"/>
    </xf>
    <xf numFmtId="14" fontId="3" fillId="4" borderId="4" xfId="0" applyNumberFormat="1" applyFont="1" applyFill="1" applyBorder="1" applyAlignment="1">
      <alignment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vertical="center" wrapText="1"/>
    </xf>
    <xf numFmtId="0" fontId="7" fillId="4" borderId="6" xfId="0" applyFont="1" applyFill="1" applyBorder="1" applyAlignment="1">
      <alignment vertical="center"/>
    </xf>
    <xf numFmtId="0" fontId="6" fillId="0" borderId="0" xfId="0" applyFont="1" applyAlignment="1">
      <alignment vertical="center" textRotation="90"/>
    </xf>
    <xf numFmtId="0" fontId="3" fillId="5" borderId="4" xfId="0" applyFont="1" applyFill="1" applyBorder="1" applyAlignment="1">
      <alignment vertical="center"/>
    </xf>
    <xf numFmtId="14" fontId="3" fillId="5" borderId="4" xfId="0" applyNumberFormat="1" applyFont="1" applyFill="1" applyBorder="1" applyAlignment="1">
      <alignment vertical="center"/>
    </xf>
    <xf numFmtId="0" fontId="3" fillId="5" borderId="4" xfId="0" applyFont="1" applyFill="1" applyBorder="1" applyAlignment="1">
      <alignment horizontal="center" vertical="center"/>
    </xf>
    <xf numFmtId="0" fontId="7" fillId="5" borderId="4" xfId="0" applyFont="1" applyFill="1" applyBorder="1" applyAlignment="1">
      <alignment vertical="center"/>
    </xf>
    <xf numFmtId="44" fontId="3" fillId="5" borderId="4" xfId="1" applyFont="1" applyFill="1" applyBorder="1" applyAlignment="1">
      <alignment vertical="center"/>
    </xf>
    <xf numFmtId="44" fontId="3" fillId="5" borderId="5" xfId="0" applyNumberFormat="1" applyFont="1" applyFill="1" applyBorder="1" applyAlignment="1">
      <alignment vertical="center"/>
    </xf>
    <xf numFmtId="0" fontId="3" fillId="6" borderId="4" xfId="0" applyFont="1" applyFill="1" applyBorder="1" applyAlignment="1">
      <alignment vertical="center"/>
    </xf>
    <xf numFmtId="14" fontId="3" fillId="6" borderId="4" xfId="0" applyNumberFormat="1" applyFont="1" applyFill="1" applyBorder="1" applyAlignment="1">
      <alignment vertical="center"/>
    </xf>
    <xf numFmtId="0" fontId="3" fillId="6" borderId="4" xfId="0" applyFont="1" applyFill="1" applyBorder="1" applyAlignment="1">
      <alignment horizontal="center" vertical="center"/>
    </xf>
    <xf numFmtId="0" fontId="7" fillId="6" borderId="4" xfId="0" applyFont="1" applyFill="1" applyBorder="1" applyAlignment="1">
      <alignment vertical="center"/>
    </xf>
    <xf numFmtId="44" fontId="3" fillId="6" borderId="4" xfId="1" applyFont="1" applyFill="1" applyBorder="1" applyAlignment="1">
      <alignment vertical="center"/>
    </xf>
    <xf numFmtId="44" fontId="3" fillId="7" borderId="4" xfId="1" applyFont="1" applyFill="1" applyBorder="1" applyAlignment="1">
      <alignment vertical="center"/>
    </xf>
    <xf numFmtId="44" fontId="3" fillId="7" borderId="5" xfId="0" applyNumberFormat="1" applyFont="1" applyFill="1" applyBorder="1" applyAlignment="1">
      <alignment vertical="center"/>
    </xf>
    <xf numFmtId="0" fontId="3" fillId="4" borderId="4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center" textRotation="90"/>
    </xf>
    <xf numFmtId="0" fontId="4" fillId="2" borderId="0" xfId="0" applyFont="1" applyFill="1" applyAlignment="1">
      <alignment horizontal="center" vertical="center" wrapText="1"/>
    </xf>
    <xf numFmtId="0" fontId="6" fillId="0" borderId="10" xfId="0" applyFont="1" applyBorder="1" applyAlignment="1">
      <alignment horizontal="center" vertical="center" textRotation="90"/>
    </xf>
    <xf numFmtId="0" fontId="6" fillId="0" borderId="11" xfId="0" applyFont="1" applyBorder="1" applyAlignment="1">
      <alignment horizontal="center" vertical="center" textRotation="90"/>
    </xf>
    <xf numFmtId="0" fontId="7" fillId="4" borderId="12" xfId="0" applyFont="1" applyFill="1" applyBorder="1" applyAlignment="1">
      <alignment vertical="center"/>
    </xf>
    <xf numFmtId="0" fontId="7" fillId="4" borderId="13" xfId="0" applyFont="1" applyFill="1" applyBorder="1" applyAlignment="1">
      <alignment vertical="center"/>
    </xf>
    <xf numFmtId="0" fontId="6" fillId="0" borderId="14" xfId="0" applyFont="1" applyBorder="1" applyAlignment="1">
      <alignment horizontal="center" vertical="center" textRotation="90"/>
    </xf>
    <xf numFmtId="0" fontId="7" fillId="4" borderId="15" xfId="0" applyFont="1" applyFill="1" applyBorder="1" applyAlignment="1">
      <alignment vertical="center"/>
    </xf>
    <xf numFmtId="0" fontId="5" fillId="4" borderId="15" xfId="0" applyFont="1" applyFill="1" applyBorder="1" applyAlignment="1">
      <alignment vertical="center"/>
    </xf>
    <xf numFmtId="0" fontId="2" fillId="0" borderId="10" xfId="0" applyFont="1" applyBorder="1" applyAlignment="1">
      <alignment horizontal="center" vertical="center" textRotation="90"/>
    </xf>
    <xf numFmtId="0" fontId="2" fillId="0" borderId="11" xfId="0" applyFont="1" applyBorder="1" applyAlignment="1">
      <alignment horizontal="center" vertical="center" textRotation="90"/>
    </xf>
    <xf numFmtId="0" fontId="2" fillId="0" borderId="14" xfId="0" applyFont="1" applyBorder="1" applyAlignment="1">
      <alignment horizontal="center" vertical="center" textRotation="90"/>
    </xf>
    <xf numFmtId="0" fontId="7" fillId="6" borderId="15" xfId="0" applyFont="1" applyFill="1" applyBorder="1" applyAlignment="1">
      <alignment vertical="center"/>
    </xf>
    <xf numFmtId="0" fontId="5" fillId="4" borderId="13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5" fillId="8" borderId="13" xfId="0" applyFont="1" applyFill="1" applyBorder="1" applyAlignment="1">
      <alignment vertical="center"/>
    </xf>
    <xf numFmtId="0" fontId="3" fillId="8" borderId="6" xfId="0" applyFont="1" applyFill="1" applyBorder="1" applyAlignment="1">
      <alignment vertical="center"/>
    </xf>
    <xf numFmtId="14" fontId="3" fillId="8" borderId="6" xfId="0" applyNumberFormat="1" applyFont="1" applyFill="1" applyBorder="1" applyAlignment="1">
      <alignment vertical="center"/>
    </xf>
    <xf numFmtId="0" fontId="3" fillId="8" borderId="6" xfId="0" applyFont="1" applyFill="1" applyBorder="1" applyAlignment="1">
      <alignment horizontal="center" vertical="center"/>
    </xf>
    <xf numFmtId="0" fontId="5" fillId="8" borderId="6" xfId="0" applyFont="1" applyFill="1" applyBorder="1" applyAlignment="1">
      <alignment vertical="center"/>
    </xf>
    <xf numFmtId="44" fontId="3" fillId="8" borderId="6" xfId="1" applyFont="1" applyFill="1" applyBorder="1" applyAlignment="1">
      <alignment vertical="center"/>
    </xf>
    <xf numFmtId="44" fontId="3" fillId="8" borderId="7" xfId="0" applyNumberFormat="1" applyFont="1" applyFill="1" applyBorder="1" applyAlignment="1">
      <alignment vertical="center"/>
    </xf>
    <xf numFmtId="0" fontId="7" fillId="5" borderId="15" xfId="0" applyFont="1" applyFill="1" applyBorder="1" applyAlignment="1">
      <alignment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67"/>
  <sheetViews>
    <sheetView tabSelected="1" zoomScale="87" zoomScaleNormal="87" workbookViewId="0">
      <pane xSplit="7" ySplit="5" topLeftCell="P21" activePane="bottomRight" state="frozen"/>
      <selection pane="topRight" activeCell="H1" sqref="H1"/>
      <selection pane="bottomLeft" activeCell="A6" sqref="A6"/>
      <selection pane="bottomRight" activeCell="D24" sqref="D24"/>
    </sheetView>
  </sheetViews>
  <sheetFormatPr baseColWidth="10" defaultRowHeight="15" x14ac:dyDescent="0.25"/>
  <cols>
    <col min="1" max="1" width="5.28515625" style="1" bestFit="1" customWidth="1"/>
    <col min="2" max="2" width="31.28515625" style="2" bestFit="1" customWidth="1"/>
    <col min="3" max="3" width="33.140625" style="2" bestFit="1" customWidth="1"/>
    <col min="4" max="4" width="17.42578125" style="2" bestFit="1" customWidth="1"/>
    <col min="5" max="5" width="10.85546875" style="3" bestFit="1" customWidth="1"/>
    <col min="6" max="6" width="20.140625" style="2" bestFit="1" customWidth="1"/>
    <col min="7" max="7" width="16" style="4" customWidth="1"/>
    <col min="8" max="8" width="19.5703125" style="4" bestFit="1" customWidth="1"/>
    <col min="9" max="9" width="11" style="4" hidden="1" customWidth="1"/>
    <col min="10" max="10" width="11" style="4" customWidth="1"/>
    <col min="11" max="11" width="12" style="4" customWidth="1"/>
    <col min="12" max="12" width="18.7109375" style="4" bestFit="1" customWidth="1"/>
    <col min="13" max="13" width="14.28515625" style="4" customWidth="1"/>
    <col min="14" max="14" width="18.7109375" style="4" customWidth="1"/>
    <col min="15" max="15" width="14" style="4" customWidth="1"/>
    <col min="16" max="16" width="17.85546875" style="4" bestFit="1" customWidth="1"/>
    <col min="17" max="17" width="18.42578125" style="4" bestFit="1" customWidth="1"/>
    <col min="18" max="18" width="16.85546875" style="4" bestFit="1" customWidth="1"/>
    <col min="19" max="19" width="14.5703125" style="2" bestFit="1" customWidth="1"/>
    <col min="20" max="16384" width="11.42578125" style="2"/>
  </cols>
  <sheetData>
    <row r="1" spans="1:19" ht="6" customHeight="1" x14ac:dyDescent="0.25"/>
    <row r="2" spans="1:19" ht="25.5" customHeight="1" x14ac:dyDescent="0.25">
      <c r="A2" s="51"/>
      <c r="B2" s="52" t="s">
        <v>117</v>
      </c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</row>
    <row r="3" spans="1:19" ht="25.5" customHeight="1" x14ac:dyDescent="0.25">
      <c r="A3" s="51"/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</row>
    <row r="4" spans="1:19" ht="6.75" customHeight="1" thickBot="1" x14ac:dyDescent="0.3"/>
    <row r="5" spans="1:19" ht="26.25" thickBot="1" x14ac:dyDescent="0.3">
      <c r="A5" s="5" t="s">
        <v>0</v>
      </c>
      <c r="B5" s="6" t="s">
        <v>1</v>
      </c>
      <c r="C5" s="6" t="s">
        <v>2</v>
      </c>
      <c r="D5" s="6" t="s">
        <v>3</v>
      </c>
      <c r="E5" s="6" t="s">
        <v>4</v>
      </c>
      <c r="F5" s="6" t="s">
        <v>5</v>
      </c>
      <c r="G5" s="7" t="s">
        <v>6</v>
      </c>
      <c r="H5" s="7" t="s">
        <v>7</v>
      </c>
      <c r="I5" s="7" t="s">
        <v>8</v>
      </c>
      <c r="J5" s="7" t="s">
        <v>9</v>
      </c>
      <c r="K5" s="7" t="s">
        <v>10</v>
      </c>
      <c r="L5" s="8" t="s">
        <v>11</v>
      </c>
      <c r="M5" s="8" t="s">
        <v>12</v>
      </c>
      <c r="N5" s="8" t="s">
        <v>13</v>
      </c>
      <c r="O5" s="8" t="s">
        <v>14</v>
      </c>
      <c r="P5" s="7" t="s">
        <v>15</v>
      </c>
      <c r="Q5" s="8" t="s">
        <v>16</v>
      </c>
      <c r="R5" s="8" t="s">
        <v>17</v>
      </c>
      <c r="S5" s="9" t="s">
        <v>18</v>
      </c>
    </row>
    <row r="6" spans="1:19" ht="25.5" customHeight="1" x14ac:dyDescent="0.25">
      <c r="A6" s="53" t="s">
        <v>19</v>
      </c>
      <c r="B6" s="55" t="s">
        <v>20</v>
      </c>
      <c r="C6" s="30" t="s">
        <v>21</v>
      </c>
      <c r="D6" s="23">
        <v>39787</v>
      </c>
      <c r="E6" s="24">
        <v>2</v>
      </c>
      <c r="F6" s="25" t="s">
        <v>22</v>
      </c>
      <c r="G6" s="26">
        <v>252.75</v>
      </c>
      <c r="H6" s="26">
        <v>3791.25</v>
      </c>
      <c r="I6" s="26">
        <v>3500</v>
      </c>
      <c r="J6" s="26">
        <f>H6*2</f>
        <v>7582.5</v>
      </c>
      <c r="K6" s="26">
        <f>J6*12</f>
        <v>90990</v>
      </c>
      <c r="L6" s="26">
        <v>15165</v>
      </c>
      <c r="M6" s="26">
        <v>7500</v>
      </c>
      <c r="N6" s="26">
        <v>0</v>
      </c>
      <c r="O6" s="26">
        <v>0</v>
      </c>
      <c r="P6" s="26">
        <f>J6*1.04-J6</f>
        <v>303.30000000000018</v>
      </c>
      <c r="Q6" s="26">
        <f t="shared" ref="Q6:Q12" si="0">+L6+M6+O6</f>
        <v>22665</v>
      </c>
      <c r="R6" s="26">
        <f t="shared" ref="R6:R12" si="1">+K6+L6+P6</f>
        <v>106458.3</v>
      </c>
      <c r="S6" s="27">
        <f>J6*1.04-J6</f>
        <v>303.30000000000018</v>
      </c>
    </row>
    <row r="7" spans="1:19" ht="25.5" customHeight="1" x14ac:dyDescent="0.25">
      <c r="A7" s="54"/>
      <c r="B7" s="58" t="s">
        <v>23</v>
      </c>
      <c r="C7" s="10" t="s">
        <v>24</v>
      </c>
      <c r="D7" s="11">
        <v>40889</v>
      </c>
      <c r="E7" s="12">
        <v>1</v>
      </c>
      <c r="F7" s="28" t="s">
        <v>22</v>
      </c>
      <c r="G7" s="13">
        <v>454.54</v>
      </c>
      <c r="H7" s="13">
        <v>6818.1</v>
      </c>
      <c r="I7" s="13">
        <v>5800</v>
      </c>
      <c r="J7" s="13">
        <f>H7*2</f>
        <v>13636.2</v>
      </c>
      <c r="K7" s="13">
        <f t="shared" ref="K7:K27" si="2">J7*12</f>
        <v>163634.40000000002</v>
      </c>
      <c r="L7" s="13">
        <v>27272.400000000001</v>
      </c>
      <c r="M7" s="13">
        <v>0</v>
      </c>
      <c r="N7" s="13">
        <v>0</v>
      </c>
      <c r="O7" s="13">
        <v>0</v>
      </c>
      <c r="P7" s="13">
        <f t="shared" ref="P7:P66" si="3">J7*1.04-J7</f>
        <v>545.44800000000032</v>
      </c>
      <c r="Q7" s="13">
        <f t="shared" si="0"/>
        <v>27272.400000000001</v>
      </c>
      <c r="R7" s="13">
        <f t="shared" si="1"/>
        <v>191452.24800000002</v>
      </c>
      <c r="S7" s="14">
        <f t="shared" ref="S7:S66" si="4">J7*1.04-J7</f>
        <v>545.44800000000032</v>
      </c>
    </row>
    <row r="8" spans="1:19" ht="25.5" customHeight="1" x14ac:dyDescent="0.25">
      <c r="A8" s="54"/>
      <c r="B8" s="58" t="s">
        <v>25</v>
      </c>
      <c r="C8" s="10" t="s">
        <v>26</v>
      </c>
      <c r="D8" s="11">
        <v>41259</v>
      </c>
      <c r="E8" s="12">
        <v>1</v>
      </c>
      <c r="F8" s="28" t="s">
        <v>22</v>
      </c>
      <c r="G8" s="13">
        <v>454.54</v>
      </c>
      <c r="H8" s="13">
        <v>6818.1</v>
      </c>
      <c r="I8" s="13">
        <v>6000</v>
      </c>
      <c r="J8" s="13">
        <f>H8*2</f>
        <v>13636.2</v>
      </c>
      <c r="K8" s="13">
        <f t="shared" si="2"/>
        <v>163634.40000000002</v>
      </c>
      <c r="L8" s="13">
        <v>27272.400000000001</v>
      </c>
      <c r="M8" s="13">
        <v>0</v>
      </c>
      <c r="N8" s="13">
        <v>0</v>
      </c>
      <c r="O8" s="13">
        <v>0</v>
      </c>
      <c r="P8" s="13">
        <f t="shared" si="3"/>
        <v>545.44800000000032</v>
      </c>
      <c r="Q8" s="13">
        <f t="shared" si="0"/>
        <v>27272.400000000001</v>
      </c>
      <c r="R8" s="13">
        <f t="shared" si="1"/>
        <v>191452.24800000002</v>
      </c>
      <c r="S8" s="14">
        <f t="shared" si="4"/>
        <v>545.44800000000032</v>
      </c>
    </row>
    <row r="9" spans="1:19" ht="25.5" customHeight="1" x14ac:dyDescent="0.25">
      <c r="A9" s="54"/>
      <c r="B9" s="58" t="s">
        <v>27</v>
      </c>
      <c r="C9" s="15" t="s">
        <v>28</v>
      </c>
      <c r="D9" s="11">
        <v>42293</v>
      </c>
      <c r="E9" s="12">
        <v>1</v>
      </c>
      <c r="F9" s="28" t="s">
        <v>22</v>
      </c>
      <c r="G9" s="13">
        <v>330.21</v>
      </c>
      <c r="H9" s="13">
        <v>4953.1499999999996</v>
      </c>
      <c r="I9" s="13">
        <v>4500</v>
      </c>
      <c r="J9" s="13">
        <f>H9*2</f>
        <v>9906.2999999999993</v>
      </c>
      <c r="K9" s="13">
        <f t="shared" si="2"/>
        <v>118875.59999999999</v>
      </c>
      <c r="L9" s="13">
        <v>19812.599999999999</v>
      </c>
      <c r="M9" s="13">
        <v>18000</v>
      </c>
      <c r="N9" s="13">
        <v>0</v>
      </c>
      <c r="O9" s="13">
        <v>0</v>
      </c>
      <c r="P9" s="13">
        <f t="shared" si="3"/>
        <v>396.25200000000041</v>
      </c>
      <c r="Q9" s="13">
        <f t="shared" si="0"/>
        <v>37812.6</v>
      </c>
      <c r="R9" s="13">
        <f t="shared" si="1"/>
        <v>139084.45199999999</v>
      </c>
      <c r="S9" s="14">
        <f t="shared" si="4"/>
        <v>396.25200000000041</v>
      </c>
    </row>
    <row r="10" spans="1:19" ht="25.5" customHeight="1" x14ac:dyDescent="0.25">
      <c r="A10" s="54"/>
      <c r="B10" s="58" t="s">
        <v>29</v>
      </c>
      <c r="C10" s="15" t="s">
        <v>30</v>
      </c>
      <c r="D10" s="11">
        <v>43389</v>
      </c>
      <c r="E10" s="12">
        <v>1</v>
      </c>
      <c r="F10" s="28" t="s">
        <v>22</v>
      </c>
      <c r="G10" s="13">
        <v>719.02</v>
      </c>
      <c r="H10" s="13">
        <v>10785.3</v>
      </c>
      <c r="I10" s="13">
        <v>9119.7999999999993</v>
      </c>
      <c r="J10" s="13">
        <f t="shared" ref="J10:J12" si="5">H10*2</f>
        <v>21570.6</v>
      </c>
      <c r="K10" s="13">
        <f t="shared" si="2"/>
        <v>258847.19999999998</v>
      </c>
      <c r="L10" s="13">
        <v>43141.2</v>
      </c>
      <c r="M10" s="13">
        <v>100000</v>
      </c>
      <c r="N10" s="13">
        <v>0</v>
      </c>
      <c r="O10" s="13">
        <v>0</v>
      </c>
      <c r="P10" s="13">
        <f t="shared" si="3"/>
        <v>862.82400000000052</v>
      </c>
      <c r="Q10" s="13">
        <f t="shared" si="0"/>
        <v>143141.20000000001</v>
      </c>
      <c r="R10" s="13">
        <f t="shared" si="1"/>
        <v>302851.22399999999</v>
      </c>
      <c r="S10" s="14">
        <f t="shared" si="4"/>
        <v>862.82400000000052</v>
      </c>
    </row>
    <row r="11" spans="1:19" ht="25.5" customHeight="1" x14ac:dyDescent="0.25">
      <c r="A11" s="54"/>
      <c r="B11" s="58" t="s">
        <v>31</v>
      </c>
      <c r="C11" s="15" t="s">
        <v>32</v>
      </c>
      <c r="D11" s="11">
        <v>43389</v>
      </c>
      <c r="E11" s="12">
        <v>1</v>
      </c>
      <c r="F11" s="28" t="s">
        <v>22</v>
      </c>
      <c r="G11" s="13">
        <v>454.54</v>
      </c>
      <c r="H11" s="13">
        <v>6818.1</v>
      </c>
      <c r="I11" s="13">
        <v>5800</v>
      </c>
      <c r="J11" s="13">
        <f t="shared" si="5"/>
        <v>13636.2</v>
      </c>
      <c r="K11" s="13">
        <f t="shared" si="2"/>
        <v>163634.40000000002</v>
      </c>
      <c r="L11" s="13">
        <v>27272.400000000001</v>
      </c>
      <c r="M11" s="13">
        <v>0</v>
      </c>
      <c r="N11" s="13">
        <v>0</v>
      </c>
      <c r="O11" s="13">
        <v>0</v>
      </c>
      <c r="P11" s="13">
        <f t="shared" si="3"/>
        <v>545.44800000000032</v>
      </c>
      <c r="Q11" s="13">
        <f t="shared" si="0"/>
        <v>27272.400000000001</v>
      </c>
      <c r="R11" s="13">
        <f t="shared" si="1"/>
        <v>191452.24800000002</v>
      </c>
      <c r="S11" s="14">
        <f t="shared" si="4"/>
        <v>545.44800000000032</v>
      </c>
    </row>
    <row r="12" spans="1:19" ht="25.5" customHeight="1" thickBot="1" x14ac:dyDescent="0.3">
      <c r="A12" s="57"/>
      <c r="B12" s="64" t="s">
        <v>33</v>
      </c>
      <c r="C12" s="16" t="s">
        <v>21</v>
      </c>
      <c r="D12" s="17">
        <v>43586</v>
      </c>
      <c r="E12" s="18">
        <v>2</v>
      </c>
      <c r="F12" s="35" t="s">
        <v>22</v>
      </c>
      <c r="G12" s="19">
        <v>128.1</v>
      </c>
      <c r="H12" s="19">
        <v>1921.5</v>
      </c>
      <c r="I12" s="19">
        <v>2000</v>
      </c>
      <c r="J12" s="19">
        <f t="shared" si="5"/>
        <v>3843</v>
      </c>
      <c r="K12" s="19">
        <f t="shared" si="2"/>
        <v>46116</v>
      </c>
      <c r="L12" s="19">
        <v>5159.1000000000004</v>
      </c>
      <c r="M12" s="19">
        <v>0</v>
      </c>
      <c r="N12" s="19">
        <v>0</v>
      </c>
      <c r="O12" s="19">
        <v>0</v>
      </c>
      <c r="P12" s="19">
        <f t="shared" si="3"/>
        <v>153.72000000000025</v>
      </c>
      <c r="Q12" s="19">
        <f t="shared" si="0"/>
        <v>5159.1000000000004</v>
      </c>
      <c r="R12" s="19">
        <f t="shared" si="1"/>
        <v>51428.82</v>
      </c>
      <c r="S12" s="20">
        <f t="shared" si="4"/>
        <v>153.72000000000025</v>
      </c>
    </row>
    <row r="13" spans="1:19" ht="7.5" customHeight="1" thickBot="1" x14ac:dyDescent="0.3">
      <c r="B13" s="21"/>
      <c r="F13" s="21"/>
    </row>
    <row r="14" spans="1:19" ht="25.5" customHeight="1" x14ac:dyDescent="0.25">
      <c r="A14" s="53" t="s">
        <v>34</v>
      </c>
      <c r="B14" s="55" t="s">
        <v>35</v>
      </c>
      <c r="C14" s="22" t="s">
        <v>36</v>
      </c>
      <c r="D14" s="23">
        <v>40645</v>
      </c>
      <c r="E14" s="24">
        <v>1</v>
      </c>
      <c r="F14" s="25" t="s">
        <v>22</v>
      </c>
      <c r="G14" s="26">
        <v>454.54</v>
      </c>
      <c r="H14" s="26">
        <v>6818.1</v>
      </c>
      <c r="I14" s="26">
        <v>6000</v>
      </c>
      <c r="J14" s="26">
        <f>H14*2</f>
        <v>13636.2</v>
      </c>
      <c r="K14" s="26">
        <f t="shared" si="2"/>
        <v>163634.40000000002</v>
      </c>
      <c r="L14" s="26">
        <v>27272.400000000001</v>
      </c>
      <c r="M14" s="26">
        <v>0</v>
      </c>
      <c r="N14" s="26">
        <v>0</v>
      </c>
      <c r="O14" s="26">
        <v>0</v>
      </c>
      <c r="P14" s="26">
        <f t="shared" si="3"/>
        <v>545.44800000000032</v>
      </c>
      <c r="Q14" s="26">
        <f>+L14+M14+O14</f>
        <v>27272.400000000001</v>
      </c>
      <c r="R14" s="26">
        <f>+K14+L14+P14</f>
        <v>191452.24800000002</v>
      </c>
      <c r="S14" s="27">
        <f t="shared" si="4"/>
        <v>545.44800000000032</v>
      </c>
    </row>
    <row r="15" spans="1:19" ht="25.5" customHeight="1" x14ac:dyDescent="0.25">
      <c r="A15" s="54"/>
      <c r="B15" s="58" t="s">
        <v>37</v>
      </c>
      <c r="C15" s="15" t="s">
        <v>38</v>
      </c>
      <c r="D15" s="11">
        <v>43389</v>
      </c>
      <c r="E15" s="12">
        <v>1</v>
      </c>
      <c r="F15" s="28" t="s">
        <v>22</v>
      </c>
      <c r="G15" s="13">
        <v>1036.32</v>
      </c>
      <c r="H15" s="13">
        <v>15544.8</v>
      </c>
      <c r="I15" s="13">
        <v>12785</v>
      </c>
      <c r="J15" s="13">
        <f>H15*2</f>
        <v>31089.599999999999</v>
      </c>
      <c r="K15" s="13">
        <f t="shared" si="2"/>
        <v>373075.19999999995</v>
      </c>
      <c r="L15" s="13">
        <v>62179.199999999997</v>
      </c>
      <c r="M15" s="13">
        <v>100000</v>
      </c>
      <c r="N15" s="13">
        <v>0</v>
      </c>
      <c r="O15" s="13">
        <v>0</v>
      </c>
      <c r="P15" s="13">
        <f t="shared" si="3"/>
        <v>1243.5840000000026</v>
      </c>
      <c r="Q15" s="13">
        <f>+L15+M15+O15</f>
        <v>162179.20000000001</v>
      </c>
      <c r="R15" s="13">
        <f>+K15+L15+P15</f>
        <v>436497.98399999994</v>
      </c>
      <c r="S15" s="14">
        <f t="shared" si="4"/>
        <v>1243.5840000000026</v>
      </c>
    </row>
    <row r="16" spans="1:19" s="65" customFormat="1" ht="25.5" customHeight="1" thickBot="1" x14ac:dyDescent="0.3">
      <c r="A16" s="57"/>
      <c r="B16" s="66" t="s">
        <v>39</v>
      </c>
      <c r="C16" s="67" t="s">
        <v>40</v>
      </c>
      <c r="D16" s="68">
        <v>41852</v>
      </c>
      <c r="E16" s="69">
        <v>1</v>
      </c>
      <c r="F16" s="70" t="s">
        <v>22</v>
      </c>
      <c r="G16" s="71">
        <v>215.19</v>
      </c>
      <c r="H16" s="71">
        <v>3227.85</v>
      </c>
      <c r="I16" s="71">
        <v>3123.2</v>
      </c>
      <c r="J16" s="71">
        <f>H16*2</f>
        <v>6455.7</v>
      </c>
      <c r="K16" s="71">
        <f t="shared" si="2"/>
        <v>77468.399999999994</v>
      </c>
      <c r="L16" s="71">
        <v>0</v>
      </c>
      <c r="M16" s="71">
        <v>0</v>
      </c>
      <c r="N16" s="71">
        <v>0</v>
      </c>
      <c r="O16" s="71">
        <v>0</v>
      </c>
      <c r="P16" s="71">
        <f t="shared" si="3"/>
        <v>258.22800000000007</v>
      </c>
      <c r="Q16" s="71">
        <f>+L16+M16+O16</f>
        <v>0</v>
      </c>
      <c r="R16" s="71">
        <f>+K16+L16+P16</f>
        <v>77726.627999999997</v>
      </c>
      <c r="S16" s="72">
        <f t="shared" si="4"/>
        <v>258.22800000000007</v>
      </c>
    </row>
    <row r="17" spans="1:19" ht="7.5" customHeight="1" thickBot="1" x14ac:dyDescent="0.3">
      <c r="B17" s="21"/>
      <c r="F17" s="21"/>
    </row>
    <row r="18" spans="1:19" ht="25.5" customHeight="1" x14ac:dyDescent="0.25">
      <c r="A18" s="53" t="s">
        <v>41</v>
      </c>
      <c r="B18" s="55" t="s">
        <v>42</v>
      </c>
      <c r="C18" s="30" t="s">
        <v>43</v>
      </c>
      <c r="D18" s="23">
        <v>39148</v>
      </c>
      <c r="E18" s="24">
        <v>2</v>
      </c>
      <c r="F18" s="25" t="s">
        <v>22</v>
      </c>
      <c r="G18" s="26">
        <v>274.62</v>
      </c>
      <c r="H18" s="26">
        <v>4119.3</v>
      </c>
      <c r="I18" s="26">
        <v>3792.4</v>
      </c>
      <c r="J18" s="26">
        <f>H18*2</f>
        <v>8238.6</v>
      </c>
      <c r="K18" s="26">
        <f t="shared" si="2"/>
        <v>98863.200000000012</v>
      </c>
      <c r="L18" s="26">
        <v>16477.2</v>
      </c>
      <c r="M18" s="26">
        <v>0</v>
      </c>
      <c r="N18" s="26">
        <v>0</v>
      </c>
      <c r="O18" s="26">
        <v>0</v>
      </c>
      <c r="P18" s="26">
        <f t="shared" si="3"/>
        <v>329.54399999999987</v>
      </c>
      <c r="Q18" s="26">
        <f t="shared" ref="Q18:Q27" si="6">+L18+M18+O18</f>
        <v>16477.2</v>
      </c>
      <c r="R18" s="26">
        <f t="shared" ref="R18:R27" si="7">+K18+L18+P18</f>
        <v>115669.944</v>
      </c>
      <c r="S18" s="27">
        <f t="shared" si="4"/>
        <v>329.54399999999987</v>
      </c>
    </row>
    <row r="19" spans="1:19" ht="25.5" customHeight="1" x14ac:dyDescent="0.25">
      <c r="A19" s="54"/>
      <c r="B19" s="58" t="s">
        <v>44</v>
      </c>
      <c r="C19" s="10" t="s">
        <v>45</v>
      </c>
      <c r="D19" s="11">
        <v>39736</v>
      </c>
      <c r="E19" s="12">
        <v>1</v>
      </c>
      <c r="F19" s="28" t="s">
        <v>22</v>
      </c>
      <c r="G19" s="13">
        <v>436.69</v>
      </c>
      <c r="H19" s="13">
        <v>6550.35</v>
      </c>
      <c r="I19" s="13">
        <v>5789.4</v>
      </c>
      <c r="J19" s="13">
        <f>H19*2</f>
        <v>13100.7</v>
      </c>
      <c r="K19" s="13">
        <f t="shared" si="2"/>
        <v>157208.40000000002</v>
      </c>
      <c r="L19" s="13">
        <v>26201.4</v>
      </c>
      <c r="M19" s="13">
        <v>0</v>
      </c>
      <c r="N19" s="13">
        <v>0</v>
      </c>
      <c r="O19" s="13">
        <v>0</v>
      </c>
      <c r="P19" s="13">
        <f t="shared" si="3"/>
        <v>524.02800000000025</v>
      </c>
      <c r="Q19" s="13">
        <f t="shared" si="6"/>
        <v>26201.4</v>
      </c>
      <c r="R19" s="13">
        <f t="shared" si="7"/>
        <v>183933.82800000001</v>
      </c>
      <c r="S19" s="14">
        <f t="shared" si="4"/>
        <v>524.02800000000025</v>
      </c>
    </row>
    <row r="20" spans="1:19" ht="25.5" customHeight="1" x14ac:dyDescent="0.25">
      <c r="A20" s="54"/>
      <c r="B20" s="58" t="s">
        <v>46</v>
      </c>
      <c r="C20" s="15" t="s">
        <v>47</v>
      </c>
      <c r="D20" s="11">
        <v>40410</v>
      </c>
      <c r="E20" s="12">
        <v>1</v>
      </c>
      <c r="F20" s="28" t="s">
        <v>22</v>
      </c>
      <c r="G20" s="13">
        <v>290.54000000000002</v>
      </c>
      <c r="H20" s="13">
        <v>4358.1000000000004</v>
      </c>
      <c r="I20" s="13">
        <v>4000</v>
      </c>
      <c r="J20" s="13">
        <f>H20*2</f>
        <v>8716.2000000000007</v>
      </c>
      <c r="K20" s="13">
        <f t="shared" si="2"/>
        <v>104594.40000000001</v>
      </c>
      <c r="L20" s="13">
        <v>17432.400000000001</v>
      </c>
      <c r="M20" s="13">
        <v>4500</v>
      </c>
      <c r="N20" s="13">
        <v>0</v>
      </c>
      <c r="O20" s="13">
        <v>0</v>
      </c>
      <c r="P20" s="13">
        <f t="shared" si="3"/>
        <v>348.64800000000105</v>
      </c>
      <c r="Q20" s="13">
        <f t="shared" si="6"/>
        <v>21932.400000000001</v>
      </c>
      <c r="R20" s="13">
        <f t="shared" si="7"/>
        <v>122375.44800000002</v>
      </c>
      <c r="S20" s="14">
        <f t="shared" si="4"/>
        <v>348.64800000000105</v>
      </c>
    </row>
    <row r="21" spans="1:19" ht="25.5" customHeight="1" x14ac:dyDescent="0.25">
      <c r="A21" s="54"/>
      <c r="B21" s="59" t="s">
        <v>48</v>
      </c>
      <c r="C21" s="10" t="s">
        <v>49</v>
      </c>
      <c r="D21" s="11">
        <v>40064</v>
      </c>
      <c r="E21" s="12">
        <v>1</v>
      </c>
      <c r="F21" s="31" t="s">
        <v>22</v>
      </c>
      <c r="G21" s="13">
        <v>383.2</v>
      </c>
      <c r="H21" s="13">
        <v>5748</v>
      </c>
      <c r="I21" s="13">
        <v>5152.3999999999996</v>
      </c>
      <c r="J21" s="13">
        <f>H21*2</f>
        <v>11496</v>
      </c>
      <c r="K21" s="13">
        <f t="shared" si="2"/>
        <v>137952</v>
      </c>
      <c r="L21" s="13">
        <v>0</v>
      </c>
      <c r="M21" s="13">
        <v>0</v>
      </c>
      <c r="N21" s="13">
        <v>0</v>
      </c>
      <c r="O21" s="13">
        <v>0</v>
      </c>
      <c r="P21" s="13">
        <f t="shared" si="3"/>
        <v>459.84000000000015</v>
      </c>
      <c r="Q21" s="13">
        <f t="shared" si="6"/>
        <v>0</v>
      </c>
      <c r="R21" s="13">
        <f t="shared" si="7"/>
        <v>138411.84</v>
      </c>
      <c r="S21" s="14">
        <f t="shared" si="4"/>
        <v>459.84000000000015</v>
      </c>
    </row>
    <row r="22" spans="1:19" ht="25.5" customHeight="1" x14ac:dyDescent="0.25">
      <c r="A22" s="54"/>
      <c r="B22" s="58" t="s">
        <v>50</v>
      </c>
      <c r="C22" s="10" t="s">
        <v>51</v>
      </c>
      <c r="D22" s="32">
        <v>40924</v>
      </c>
      <c r="E22" s="33">
        <v>1</v>
      </c>
      <c r="F22" s="28" t="s">
        <v>22</v>
      </c>
      <c r="G22" s="13">
        <v>290.52999999999997</v>
      </c>
      <c r="H22" s="13">
        <v>4357.95</v>
      </c>
      <c r="I22" s="13">
        <v>4000</v>
      </c>
      <c r="J22" s="13">
        <f t="shared" ref="J22:J27" si="8">H22*2</f>
        <v>8715.9</v>
      </c>
      <c r="K22" s="13">
        <f t="shared" si="2"/>
        <v>104590.79999999999</v>
      </c>
      <c r="L22" s="13">
        <v>17431.8</v>
      </c>
      <c r="M22" s="13">
        <v>9000</v>
      </c>
      <c r="N22" s="13">
        <v>0</v>
      </c>
      <c r="O22" s="13">
        <v>0</v>
      </c>
      <c r="P22" s="13">
        <f t="shared" si="3"/>
        <v>348.63600000000042</v>
      </c>
      <c r="Q22" s="13">
        <f t="shared" si="6"/>
        <v>26431.8</v>
      </c>
      <c r="R22" s="13">
        <f t="shared" si="7"/>
        <v>122371.23599999999</v>
      </c>
      <c r="S22" s="14">
        <f t="shared" si="4"/>
        <v>348.63600000000042</v>
      </c>
    </row>
    <row r="23" spans="1:19" ht="25.5" customHeight="1" x14ac:dyDescent="0.25">
      <c r="A23" s="54"/>
      <c r="B23" s="58" t="s">
        <v>52</v>
      </c>
      <c r="C23" s="10" t="s">
        <v>53</v>
      </c>
      <c r="D23" s="11">
        <v>43236</v>
      </c>
      <c r="E23" s="12">
        <v>1</v>
      </c>
      <c r="F23" s="28" t="s">
        <v>22</v>
      </c>
      <c r="G23" s="13">
        <v>173.94</v>
      </c>
      <c r="H23" s="13">
        <v>2609.1</v>
      </c>
      <c r="I23" s="13">
        <v>2606.8000000000002</v>
      </c>
      <c r="J23" s="13">
        <f t="shared" si="8"/>
        <v>5218.2</v>
      </c>
      <c r="K23" s="13">
        <f t="shared" si="2"/>
        <v>62618.399999999994</v>
      </c>
      <c r="L23" s="13">
        <v>10436.4</v>
      </c>
      <c r="M23" s="13">
        <v>10000</v>
      </c>
      <c r="N23" s="13">
        <v>0</v>
      </c>
      <c r="O23" s="13">
        <v>0</v>
      </c>
      <c r="P23" s="13">
        <f t="shared" si="3"/>
        <v>208.72800000000007</v>
      </c>
      <c r="Q23" s="13">
        <f t="shared" si="6"/>
        <v>20436.400000000001</v>
      </c>
      <c r="R23" s="13">
        <f t="shared" si="7"/>
        <v>73263.527999999991</v>
      </c>
      <c r="S23" s="14">
        <f t="shared" si="4"/>
        <v>208.72800000000007</v>
      </c>
    </row>
    <row r="24" spans="1:19" ht="25.5" customHeight="1" x14ac:dyDescent="0.25">
      <c r="A24" s="54"/>
      <c r="B24" s="58" t="s">
        <v>54</v>
      </c>
      <c r="C24" s="15" t="s">
        <v>55</v>
      </c>
      <c r="D24" s="11">
        <v>43160</v>
      </c>
      <c r="E24" s="12">
        <v>2</v>
      </c>
      <c r="F24" s="28" t="s">
        <v>22</v>
      </c>
      <c r="G24" s="13">
        <v>173.94</v>
      </c>
      <c r="H24" s="13">
        <v>2609.1</v>
      </c>
      <c r="I24" s="13">
        <v>2607</v>
      </c>
      <c r="J24" s="13">
        <f t="shared" si="8"/>
        <v>5218.2</v>
      </c>
      <c r="K24" s="13">
        <f t="shared" si="2"/>
        <v>62618.399999999994</v>
      </c>
      <c r="L24" s="13">
        <v>10436.4</v>
      </c>
      <c r="M24" s="13">
        <v>9000</v>
      </c>
      <c r="N24" s="13">
        <v>0</v>
      </c>
      <c r="O24" s="13">
        <v>0</v>
      </c>
      <c r="P24" s="13">
        <f t="shared" si="3"/>
        <v>208.72800000000007</v>
      </c>
      <c r="Q24" s="13">
        <f t="shared" si="6"/>
        <v>19436.400000000001</v>
      </c>
      <c r="R24" s="13">
        <f t="shared" si="7"/>
        <v>73263.527999999991</v>
      </c>
      <c r="S24" s="14">
        <f t="shared" si="4"/>
        <v>208.72800000000007</v>
      </c>
    </row>
    <row r="25" spans="1:19" ht="25.5" customHeight="1" x14ac:dyDescent="0.25">
      <c r="A25" s="54"/>
      <c r="B25" s="58" t="s">
        <v>56</v>
      </c>
      <c r="C25" s="15" t="s">
        <v>55</v>
      </c>
      <c r="D25" s="11">
        <v>43420</v>
      </c>
      <c r="E25" s="12">
        <v>2</v>
      </c>
      <c r="F25" s="28" t="s">
        <v>22</v>
      </c>
      <c r="G25" s="13">
        <v>252.74</v>
      </c>
      <c r="H25" s="13">
        <v>3791.1</v>
      </c>
      <c r="I25" s="13">
        <v>3500</v>
      </c>
      <c r="J25" s="13">
        <f t="shared" si="8"/>
        <v>7582.2</v>
      </c>
      <c r="K25" s="13">
        <f t="shared" si="2"/>
        <v>90986.4</v>
      </c>
      <c r="L25" s="13">
        <v>15164.4</v>
      </c>
      <c r="M25" s="13">
        <v>0</v>
      </c>
      <c r="N25" s="13">
        <v>0</v>
      </c>
      <c r="O25" s="13">
        <v>0</v>
      </c>
      <c r="P25" s="13">
        <f t="shared" si="3"/>
        <v>303.28800000000047</v>
      </c>
      <c r="Q25" s="13">
        <f t="shared" si="6"/>
        <v>15164.4</v>
      </c>
      <c r="R25" s="13">
        <f t="shared" si="7"/>
        <v>106454.08799999999</v>
      </c>
      <c r="S25" s="14">
        <f t="shared" si="4"/>
        <v>303.28800000000047</v>
      </c>
    </row>
    <row r="26" spans="1:19" ht="25.5" customHeight="1" x14ac:dyDescent="0.25">
      <c r="A26" s="54"/>
      <c r="B26" s="58" t="s">
        <v>57</v>
      </c>
      <c r="C26" s="15" t="s">
        <v>43</v>
      </c>
      <c r="D26" s="11">
        <v>43420</v>
      </c>
      <c r="E26" s="12">
        <v>2</v>
      </c>
      <c r="F26" s="28" t="s">
        <v>22</v>
      </c>
      <c r="G26" s="13">
        <v>182.47</v>
      </c>
      <c r="H26" s="13">
        <v>2737.05</v>
      </c>
      <c r="I26" s="13">
        <v>2706</v>
      </c>
      <c r="J26" s="13">
        <f t="shared" si="8"/>
        <v>5474.1</v>
      </c>
      <c r="K26" s="13">
        <f t="shared" si="2"/>
        <v>65689.200000000012</v>
      </c>
      <c r="L26" s="13">
        <v>10948.2</v>
      </c>
      <c r="M26" s="13">
        <v>0</v>
      </c>
      <c r="N26" s="13">
        <v>0</v>
      </c>
      <c r="O26" s="13">
        <v>0</v>
      </c>
      <c r="P26" s="13">
        <f t="shared" si="3"/>
        <v>218.96399999999994</v>
      </c>
      <c r="Q26" s="13">
        <f t="shared" si="6"/>
        <v>10948.2</v>
      </c>
      <c r="R26" s="13">
        <f t="shared" si="7"/>
        <v>76856.364000000001</v>
      </c>
      <c r="S26" s="14">
        <f t="shared" si="4"/>
        <v>218.96399999999994</v>
      </c>
    </row>
    <row r="27" spans="1:19" ht="25.5" customHeight="1" thickBot="1" x14ac:dyDescent="0.3">
      <c r="A27" s="57"/>
      <c r="B27" s="56" t="s">
        <v>58</v>
      </c>
      <c r="C27" s="34" t="s">
        <v>59</v>
      </c>
      <c r="D27" s="17">
        <v>43409</v>
      </c>
      <c r="E27" s="18">
        <v>1</v>
      </c>
      <c r="F27" s="35" t="s">
        <v>22</v>
      </c>
      <c r="G27" s="19">
        <v>173.94</v>
      </c>
      <c r="H27" s="19">
        <v>2609.1</v>
      </c>
      <c r="I27" s="19">
        <v>2500.1999999999998</v>
      </c>
      <c r="J27" s="19">
        <f t="shared" si="8"/>
        <v>5218.2</v>
      </c>
      <c r="K27" s="19">
        <f t="shared" si="2"/>
        <v>62618.399999999994</v>
      </c>
      <c r="L27" s="19">
        <v>10436.4</v>
      </c>
      <c r="M27" s="19">
        <v>0</v>
      </c>
      <c r="N27" s="19">
        <v>0</v>
      </c>
      <c r="O27" s="19">
        <v>0</v>
      </c>
      <c r="P27" s="19">
        <f t="shared" si="3"/>
        <v>208.72800000000007</v>
      </c>
      <c r="Q27" s="19">
        <f t="shared" si="6"/>
        <v>10436.4</v>
      </c>
      <c r="R27" s="19">
        <f t="shared" si="7"/>
        <v>73263.527999999991</v>
      </c>
      <c r="S27" s="20">
        <f t="shared" si="4"/>
        <v>208.72800000000007</v>
      </c>
    </row>
    <row r="28" spans="1:19" ht="7.5" customHeight="1" thickBot="1" x14ac:dyDescent="0.3">
      <c r="A28" s="36"/>
      <c r="B28" s="21"/>
      <c r="F28" s="21"/>
    </row>
    <row r="29" spans="1:19" ht="25.5" customHeight="1" x14ac:dyDescent="0.25">
      <c r="A29" s="60" t="s">
        <v>60</v>
      </c>
      <c r="B29" s="55" t="s">
        <v>61</v>
      </c>
      <c r="C29" s="30" t="s">
        <v>62</v>
      </c>
      <c r="D29" s="23">
        <v>39787</v>
      </c>
      <c r="E29" s="24">
        <v>6</v>
      </c>
      <c r="F29" s="25" t="s">
        <v>22</v>
      </c>
      <c r="G29" s="26">
        <v>248.13</v>
      </c>
      <c r="H29" s="26">
        <v>3721.95</v>
      </c>
      <c r="I29" s="26">
        <v>3438.2</v>
      </c>
      <c r="J29" s="26">
        <f t="shared" ref="J29:J56" si="9">H29*2</f>
        <v>7443.9</v>
      </c>
      <c r="K29" s="26">
        <f t="shared" ref="K29:K66" si="10">J29*12</f>
        <v>89326.799999999988</v>
      </c>
      <c r="L29" s="26">
        <v>14887.8</v>
      </c>
      <c r="M29" s="26">
        <v>10000</v>
      </c>
      <c r="N29" s="26">
        <v>0</v>
      </c>
      <c r="O29" s="26">
        <v>0</v>
      </c>
      <c r="P29" s="26">
        <f t="shared" si="3"/>
        <v>297.75600000000031</v>
      </c>
      <c r="Q29" s="26">
        <f t="shared" ref="Q29:Q56" si="11">+L29+M29+O29</f>
        <v>24887.8</v>
      </c>
      <c r="R29" s="26">
        <f>+K29+L29+P29</f>
        <v>104512.35599999999</v>
      </c>
      <c r="S29" s="27">
        <f t="shared" si="4"/>
        <v>297.75600000000031</v>
      </c>
    </row>
    <row r="30" spans="1:19" ht="25.5" customHeight="1" x14ac:dyDescent="0.25">
      <c r="A30" s="61"/>
      <c r="B30" s="58" t="s">
        <v>63</v>
      </c>
      <c r="C30" s="15" t="s">
        <v>64</v>
      </c>
      <c r="D30" s="11">
        <v>37271</v>
      </c>
      <c r="E30" s="12">
        <v>3</v>
      </c>
      <c r="F30" s="28" t="s">
        <v>22</v>
      </c>
      <c r="G30" s="13">
        <v>354.99</v>
      </c>
      <c r="H30" s="13">
        <v>5324.85</v>
      </c>
      <c r="I30" s="13">
        <v>4805</v>
      </c>
      <c r="J30" s="13">
        <f t="shared" si="9"/>
        <v>10649.7</v>
      </c>
      <c r="K30" s="13">
        <f t="shared" si="10"/>
        <v>127796.40000000001</v>
      </c>
      <c r="L30" s="13">
        <v>21299.4</v>
      </c>
      <c r="M30" s="13">
        <v>15000</v>
      </c>
      <c r="N30" s="13">
        <v>0</v>
      </c>
      <c r="O30" s="13">
        <v>0</v>
      </c>
      <c r="P30" s="13">
        <f t="shared" si="3"/>
        <v>425.98800000000119</v>
      </c>
      <c r="Q30" s="13">
        <f t="shared" si="11"/>
        <v>36299.4</v>
      </c>
      <c r="R30" s="13">
        <f>+K30+L30+P30</f>
        <v>149521.78800000003</v>
      </c>
      <c r="S30" s="14">
        <f t="shared" si="4"/>
        <v>425.98800000000119</v>
      </c>
    </row>
    <row r="31" spans="1:19" ht="25.5" customHeight="1" x14ac:dyDescent="0.25">
      <c r="A31" s="61"/>
      <c r="B31" s="58" t="s">
        <v>65</v>
      </c>
      <c r="C31" s="15" t="s">
        <v>66</v>
      </c>
      <c r="D31" s="11">
        <v>37257</v>
      </c>
      <c r="E31" s="12">
        <v>6</v>
      </c>
      <c r="F31" s="28" t="s">
        <v>22</v>
      </c>
      <c r="G31" s="13">
        <v>366.06</v>
      </c>
      <c r="H31" s="13">
        <v>5490.9</v>
      </c>
      <c r="I31" s="13">
        <v>4941.2</v>
      </c>
      <c r="J31" s="13">
        <f t="shared" si="9"/>
        <v>10981.8</v>
      </c>
      <c r="K31" s="13">
        <f t="shared" si="10"/>
        <v>131781.59999999998</v>
      </c>
      <c r="L31" s="13">
        <v>21963.599999999999</v>
      </c>
      <c r="M31" s="13">
        <v>52000</v>
      </c>
      <c r="N31" s="13">
        <v>0</v>
      </c>
      <c r="O31" s="13">
        <v>0</v>
      </c>
      <c r="P31" s="13">
        <f t="shared" si="3"/>
        <v>439.27200000000084</v>
      </c>
      <c r="Q31" s="13">
        <f t="shared" si="11"/>
        <v>73963.600000000006</v>
      </c>
      <c r="R31" s="13">
        <f>+K31+L31+P31</f>
        <v>154184.47199999998</v>
      </c>
      <c r="S31" s="14">
        <f t="shared" si="4"/>
        <v>439.27200000000084</v>
      </c>
    </row>
    <row r="32" spans="1:19" ht="25.5" customHeight="1" x14ac:dyDescent="0.25">
      <c r="A32" s="61"/>
      <c r="B32" s="58" t="s">
        <v>67</v>
      </c>
      <c r="C32" s="15" t="s">
        <v>68</v>
      </c>
      <c r="D32" s="11">
        <v>43435</v>
      </c>
      <c r="E32" s="12">
        <v>1</v>
      </c>
      <c r="F32" s="28" t="s">
        <v>22</v>
      </c>
      <c r="G32" s="13">
        <v>215.56</v>
      </c>
      <c r="H32" s="13">
        <v>3233.4</v>
      </c>
      <c r="I32" s="13">
        <v>3128</v>
      </c>
      <c r="J32" s="13">
        <f t="shared" si="9"/>
        <v>6466.8</v>
      </c>
      <c r="K32" s="13">
        <f t="shared" si="10"/>
        <v>77601.600000000006</v>
      </c>
      <c r="L32" s="13">
        <v>12933.6</v>
      </c>
      <c r="M32" s="13">
        <v>0</v>
      </c>
      <c r="N32" s="13">
        <v>0</v>
      </c>
      <c r="O32" s="13">
        <v>0</v>
      </c>
      <c r="P32" s="13">
        <f t="shared" si="3"/>
        <v>258.67200000000048</v>
      </c>
      <c r="Q32" s="13">
        <f t="shared" si="11"/>
        <v>12933.6</v>
      </c>
      <c r="R32" s="13">
        <f>+K32+L32+P32</f>
        <v>90793.872000000018</v>
      </c>
      <c r="S32" s="14">
        <f t="shared" si="4"/>
        <v>258.67200000000048</v>
      </c>
    </row>
    <row r="33" spans="1:19" ht="25.5" customHeight="1" x14ac:dyDescent="0.25">
      <c r="A33" s="61"/>
      <c r="B33" s="73" t="s">
        <v>69</v>
      </c>
      <c r="C33" s="37" t="s">
        <v>70</v>
      </c>
      <c r="D33" s="38">
        <v>39114</v>
      </c>
      <c r="E33" s="39">
        <v>1</v>
      </c>
      <c r="F33" s="40" t="s">
        <v>22</v>
      </c>
      <c r="G33" s="41">
        <v>288.77</v>
      </c>
      <c r="H33" s="41">
        <v>4331.55</v>
      </c>
      <c r="I33" s="41">
        <v>3977.91</v>
      </c>
      <c r="J33" s="41">
        <v>8663.1</v>
      </c>
      <c r="K33" s="41">
        <f>J33*6.5</f>
        <v>56310.15</v>
      </c>
      <c r="L33" s="41">
        <v>0</v>
      </c>
      <c r="M33" s="41"/>
      <c r="N33" s="41">
        <v>0</v>
      </c>
      <c r="O33" s="41">
        <v>0</v>
      </c>
      <c r="P33" s="41">
        <f t="shared" si="3"/>
        <v>346.52399999999943</v>
      </c>
      <c r="Q33" s="41">
        <f t="shared" si="11"/>
        <v>0</v>
      </c>
      <c r="R33" s="41"/>
      <c r="S33" s="42">
        <f t="shared" si="4"/>
        <v>346.52399999999943</v>
      </c>
    </row>
    <row r="34" spans="1:19" ht="25.5" customHeight="1" x14ac:dyDescent="0.25">
      <c r="A34" s="61"/>
      <c r="B34" s="73" t="s">
        <v>71</v>
      </c>
      <c r="C34" s="37" t="s">
        <v>72</v>
      </c>
      <c r="D34" s="38">
        <v>39722</v>
      </c>
      <c r="E34" s="39">
        <v>1</v>
      </c>
      <c r="F34" s="40" t="s">
        <v>22</v>
      </c>
      <c r="G34" s="41">
        <v>275.08</v>
      </c>
      <c r="H34" s="41">
        <v>4126.2</v>
      </c>
      <c r="I34" s="41">
        <v>3798.67</v>
      </c>
      <c r="J34" s="41">
        <v>8252.4</v>
      </c>
      <c r="K34" s="41">
        <f>J34*7</f>
        <v>57766.799999999996</v>
      </c>
      <c r="L34" s="41">
        <v>0</v>
      </c>
      <c r="M34" s="41"/>
      <c r="N34" s="41">
        <v>0</v>
      </c>
      <c r="O34" s="41">
        <v>0</v>
      </c>
      <c r="P34" s="41">
        <f t="shared" si="3"/>
        <v>330.09599999999955</v>
      </c>
      <c r="Q34" s="41">
        <f t="shared" si="11"/>
        <v>0</v>
      </c>
      <c r="R34" s="41"/>
      <c r="S34" s="42">
        <f t="shared" si="4"/>
        <v>330.09599999999955</v>
      </c>
    </row>
    <row r="35" spans="1:19" ht="25.5" customHeight="1" x14ac:dyDescent="0.25">
      <c r="A35" s="61"/>
      <c r="B35" s="73" t="s">
        <v>73</v>
      </c>
      <c r="C35" s="37" t="s">
        <v>74</v>
      </c>
      <c r="D35" s="38">
        <v>43409</v>
      </c>
      <c r="E35" s="39">
        <v>6</v>
      </c>
      <c r="F35" s="40" t="s">
        <v>22</v>
      </c>
      <c r="G35" s="41">
        <v>248.13</v>
      </c>
      <c r="H35" s="41">
        <v>3721.95</v>
      </c>
      <c r="I35" s="41">
        <v>3438.2</v>
      </c>
      <c r="J35" s="41">
        <v>7443.9</v>
      </c>
      <c r="K35" s="41">
        <f>J35*2</f>
        <v>14887.8</v>
      </c>
      <c r="L35" s="41">
        <v>0</v>
      </c>
      <c r="M35" s="41"/>
      <c r="N35" s="41">
        <v>0</v>
      </c>
      <c r="O35" s="41">
        <v>0</v>
      </c>
      <c r="P35" s="41">
        <f t="shared" si="3"/>
        <v>297.75600000000031</v>
      </c>
      <c r="Q35" s="41">
        <f t="shared" si="11"/>
        <v>0</v>
      </c>
      <c r="R35" s="41"/>
      <c r="S35" s="42">
        <f t="shared" si="4"/>
        <v>297.75600000000031</v>
      </c>
    </row>
    <row r="36" spans="1:19" ht="25.5" customHeight="1" x14ac:dyDescent="0.25">
      <c r="A36" s="61"/>
      <c r="B36" s="63" t="s">
        <v>75</v>
      </c>
      <c r="C36" s="43" t="s">
        <v>76</v>
      </c>
      <c r="D36" s="44">
        <v>37288</v>
      </c>
      <c r="E36" s="45">
        <v>3</v>
      </c>
      <c r="F36" s="46" t="s">
        <v>77</v>
      </c>
      <c r="G36" s="47">
        <v>355</v>
      </c>
      <c r="H36" s="47">
        <v>5325</v>
      </c>
      <c r="I36" s="47">
        <v>4805.2</v>
      </c>
      <c r="J36" s="47">
        <f t="shared" si="9"/>
        <v>10650</v>
      </c>
      <c r="K36" s="47">
        <f t="shared" si="10"/>
        <v>127800</v>
      </c>
      <c r="L36" s="48">
        <v>21300</v>
      </c>
      <c r="M36" s="47">
        <v>10000</v>
      </c>
      <c r="N36" s="47">
        <v>1775</v>
      </c>
      <c r="O36" s="47">
        <v>5680</v>
      </c>
      <c r="P36" s="47">
        <f t="shared" si="3"/>
        <v>426</v>
      </c>
      <c r="Q36" s="48">
        <f t="shared" si="11"/>
        <v>36980</v>
      </c>
      <c r="R36" s="47">
        <f t="shared" ref="R36:R56" si="12">+K36+L36+P36</f>
        <v>149526</v>
      </c>
      <c r="S36" s="49">
        <f t="shared" si="4"/>
        <v>426</v>
      </c>
    </row>
    <row r="37" spans="1:19" ht="25.5" customHeight="1" x14ac:dyDescent="0.25">
      <c r="A37" s="61"/>
      <c r="B37" s="58" t="s">
        <v>78</v>
      </c>
      <c r="C37" s="15" t="s">
        <v>79</v>
      </c>
      <c r="D37" s="11">
        <v>38143</v>
      </c>
      <c r="E37" s="12">
        <v>6</v>
      </c>
      <c r="F37" s="28" t="s">
        <v>22</v>
      </c>
      <c r="G37" s="13">
        <v>287.51</v>
      </c>
      <c r="H37" s="13">
        <v>4312.6499999999996</v>
      </c>
      <c r="I37" s="13">
        <v>3961.8</v>
      </c>
      <c r="J37" s="13">
        <f t="shared" si="9"/>
        <v>8625.2999999999993</v>
      </c>
      <c r="K37" s="13">
        <f t="shared" si="10"/>
        <v>103503.59999999999</v>
      </c>
      <c r="L37" s="13">
        <v>17250.599999999999</v>
      </c>
      <c r="M37" s="13">
        <v>0</v>
      </c>
      <c r="N37" s="13">
        <v>0</v>
      </c>
      <c r="O37" s="13">
        <v>0</v>
      </c>
      <c r="P37" s="13">
        <f t="shared" si="3"/>
        <v>345.01200000000063</v>
      </c>
      <c r="Q37" s="13">
        <f t="shared" si="11"/>
        <v>17250.599999999999</v>
      </c>
      <c r="R37" s="13">
        <f t="shared" si="12"/>
        <v>121099.21199999998</v>
      </c>
      <c r="S37" s="14">
        <f t="shared" si="4"/>
        <v>345.01200000000063</v>
      </c>
    </row>
    <row r="38" spans="1:19" ht="25.5" customHeight="1" x14ac:dyDescent="0.25">
      <c r="A38" s="61"/>
      <c r="B38" s="58" t="s">
        <v>80</v>
      </c>
      <c r="C38" s="10" t="s">
        <v>81</v>
      </c>
      <c r="D38" s="11">
        <v>43389</v>
      </c>
      <c r="E38" s="12">
        <v>2</v>
      </c>
      <c r="F38" s="28" t="s">
        <v>22</v>
      </c>
      <c r="G38" s="13">
        <v>392.58</v>
      </c>
      <c r="H38" s="13">
        <v>5888.7</v>
      </c>
      <c r="I38" s="13">
        <v>5267.8</v>
      </c>
      <c r="J38" s="13">
        <f t="shared" si="9"/>
        <v>11777.4</v>
      </c>
      <c r="K38" s="13">
        <f t="shared" si="10"/>
        <v>141328.79999999999</v>
      </c>
      <c r="L38" s="13">
        <v>23554.799999999999</v>
      </c>
      <c r="M38" s="13">
        <v>0</v>
      </c>
      <c r="N38" s="13">
        <v>0</v>
      </c>
      <c r="O38" s="13">
        <v>0</v>
      </c>
      <c r="P38" s="13">
        <f t="shared" si="3"/>
        <v>471.09599999999955</v>
      </c>
      <c r="Q38" s="13">
        <f t="shared" si="11"/>
        <v>23554.799999999999</v>
      </c>
      <c r="R38" s="13">
        <f t="shared" si="12"/>
        <v>165354.69599999997</v>
      </c>
      <c r="S38" s="14">
        <f t="shared" si="4"/>
        <v>471.09599999999955</v>
      </c>
    </row>
    <row r="39" spans="1:19" ht="25.5" customHeight="1" x14ac:dyDescent="0.25">
      <c r="A39" s="61"/>
      <c r="B39" s="59" t="s">
        <v>82</v>
      </c>
      <c r="C39" s="15" t="s">
        <v>83</v>
      </c>
      <c r="D39" s="11">
        <v>39455</v>
      </c>
      <c r="E39" s="12">
        <v>1</v>
      </c>
      <c r="F39" s="31" t="s">
        <v>22</v>
      </c>
      <c r="G39" s="13">
        <v>230.79</v>
      </c>
      <c r="H39" s="13">
        <v>3461.85</v>
      </c>
      <c r="I39" s="13">
        <v>3331.8</v>
      </c>
      <c r="J39" s="13">
        <f t="shared" si="9"/>
        <v>6923.7</v>
      </c>
      <c r="K39" s="13">
        <f t="shared" si="10"/>
        <v>83084.399999999994</v>
      </c>
      <c r="L39" s="13">
        <v>13847.4</v>
      </c>
      <c r="M39" s="13">
        <v>0</v>
      </c>
      <c r="N39" s="13">
        <v>0</v>
      </c>
      <c r="O39" s="13">
        <v>0</v>
      </c>
      <c r="P39" s="13">
        <f t="shared" si="3"/>
        <v>276.94800000000032</v>
      </c>
      <c r="Q39" s="13">
        <f t="shared" si="11"/>
        <v>13847.4</v>
      </c>
      <c r="R39" s="13">
        <f t="shared" si="12"/>
        <v>97208.747999999992</v>
      </c>
      <c r="S39" s="14">
        <f t="shared" si="4"/>
        <v>276.94800000000032</v>
      </c>
    </row>
    <row r="40" spans="1:19" ht="25.5" customHeight="1" x14ac:dyDescent="0.25">
      <c r="A40" s="61"/>
      <c r="B40" s="58" t="s">
        <v>84</v>
      </c>
      <c r="C40" s="15" t="s">
        <v>85</v>
      </c>
      <c r="D40" s="11">
        <v>37143</v>
      </c>
      <c r="E40" s="12">
        <v>6</v>
      </c>
      <c r="F40" s="28" t="s">
        <v>22</v>
      </c>
      <c r="G40" s="13">
        <v>248.02</v>
      </c>
      <c r="H40" s="13">
        <v>3720.3</v>
      </c>
      <c r="I40" s="13">
        <v>3436.8</v>
      </c>
      <c r="J40" s="13">
        <f t="shared" si="9"/>
        <v>7440.6</v>
      </c>
      <c r="K40" s="13">
        <f t="shared" si="10"/>
        <v>89287.200000000012</v>
      </c>
      <c r="L40" s="13">
        <v>14881.2</v>
      </c>
      <c r="M40" s="13">
        <v>0</v>
      </c>
      <c r="N40" s="13">
        <v>0</v>
      </c>
      <c r="O40" s="13">
        <v>0</v>
      </c>
      <c r="P40" s="13">
        <f t="shared" si="3"/>
        <v>297.62400000000071</v>
      </c>
      <c r="Q40" s="13">
        <f t="shared" si="11"/>
        <v>14881.2</v>
      </c>
      <c r="R40" s="13">
        <f t="shared" si="12"/>
        <v>104466.024</v>
      </c>
      <c r="S40" s="14">
        <f t="shared" si="4"/>
        <v>297.62400000000071</v>
      </c>
    </row>
    <row r="41" spans="1:19" ht="25.5" customHeight="1" x14ac:dyDescent="0.25">
      <c r="A41" s="61"/>
      <c r="B41" s="58" t="s">
        <v>86</v>
      </c>
      <c r="C41" s="15" t="s">
        <v>66</v>
      </c>
      <c r="D41" s="11">
        <v>39182</v>
      </c>
      <c r="E41" s="12">
        <v>6</v>
      </c>
      <c r="F41" s="28" t="s">
        <v>22</v>
      </c>
      <c r="G41" s="13">
        <v>264.06</v>
      </c>
      <c r="H41" s="13">
        <v>3960.9</v>
      </c>
      <c r="I41" s="13">
        <v>3651.2</v>
      </c>
      <c r="J41" s="13">
        <f t="shared" si="9"/>
        <v>7921.8</v>
      </c>
      <c r="K41" s="13">
        <f t="shared" si="10"/>
        <v>95061.6</v>
      </c>
      <c r="L41" s="13">
        <v>15843.6</v>
      </c>
      <c r="M41" s="13">
        <v>0</v>
      </c>
      <c r="N41" s="13">
        <v>0</v>
      </c>
      <c r="O41" s="13">
        <v>0</v>
      </c>
      <c r="P41" s="13">
        <f t="shared" si="3"/>
        <v>316.8720000000003</v>
      </c>
      <c r="Q41" s="13">
        <f t="shared" si="11"/>
        <v>15843.6</v>
      </c>
      <c r="R41" s="13">
        <f t="shared" si="12"/>
        <v>111222.07200000001</v>
      </c>
      <c r="S41" s="14">
        <f t="shared" si="4"/>
        <v>316.8720000000003</v>
      </c>
    </row>
    <row r="42" spans="1:19" ht="25.5" customHeight="1" x14ac:dyDescent="0.25">
      <c r="A42" s="61"/>
      <c r="B42" s="58" t="s">
        <v>87</v>
      </c>
      <c r="C42" s="15" t="s">
        <v>66</v>
      </c>
      <c r="D42" s="11">
        <v>41153</v>
      </c>
      <c r="E42" s="12">
        <v>6</v>
      </c>
      <c r="F42" s="28" t="s">
        <v>22</v>
      </c>
      <c r="G42" s="13">
        <v>264.06</v>
      </c>
      <c r="H42" s="13">
        <v>3960.9</v>
      </c>
      <c r="I42" s="13">
        <v>3651.4</v>
      </c>
      <c r="J42" s="13">
        <f t="shared" si="9"/>
        <v>7921.8</v>
      </c>
      <c r="K42" s="13">
        <f t="shared" si="10"/>
        <v>95061.6</v>
      </c>
      <c r="L42" s="13">
        <v>15843.6</v>
      </c>
      <c r="M42" s="13">
        <v>5000</v>
      </c>
      <c r="N42" s="13">
        <v>0</v>
      </c>
      <c r="O42" s="13">
        <v>0</v>
      </c>
      <c r="P42" s="13">
        <f t="shared" si="3"/>
        <v>316.8720000000003</v>
      </c>
      <c r="Q42" s="13">
        <f t="shared" si="11"/>
        <v>20843.599999999999</v>
      </c>
      <c r="R42" s="13">
        <f t="shared" si="12"/>
        <v>111222.07200000001</v>
      </c>
      <c r="S42" s="14">
        <f t="shared" si="4"/>
        <v>316.8720000000003</v>
      </c>
    </row>
    <row r="43" spans="1:19" ht="25.5" customHeight="1" x14ac:dyDescent="0.25">
      <c r="A43" s="61"/>
      <c r="B43" s="58" t="s">
        <v>88</v>
      </c>
      <c r="C43" s="15" t="s">
        <v>72</v>
      </c>
      <c r="D43" s="11">
        <v>41153</v>
      </c>
      <c r="E43" s="12">
        <v>1</v>
      </c>
      <c r="F43" s="28" t="s">
        <v>22</v>
      </c>
      <c r="G43" s="13">
        <v>252.74</v>
      </c>
      <c r="H43" s="13">
        <v>3791.1</v>
      </c>
      <c r="I43" s="13">
        <v>3500</v>
      </c>
      <c r="J43" s="13">
        <f t="shared" si="9"/>
        <v>7582.2</v>
      </c>
      <c r="K43" s="13">
        <f t="shared" si="10"/>
        <v>90986.4</v>
      </c>
      <c r="L43" s="13">
        <v>15164.4</v>
      </c>
      <c r="M43" s="13">
        <v>9000</v>
      </c>
      <c r="N43" s="13">
        <v>0</v>
      </c>
      <c r="O43" s="13">
        <v>0</v>
      </c>
      <c r="P43" s="13">
        <f t="shared" si="3"/>
        <v>303.28800000000047</v>
      </c>
      <c r="Q43" s="13">
        <f t="shared" si="11"/>
        <v>24164.400000000001</v>
      </c>
      <c r="R43" s="13">
        <f t="shared" si="12"/>
        <v>106454.08799999999</v>
      </c>
      <c r="S43" s="14">
        <f t="shared" si="4"/>
        <v>303.28800000000047</v>
      </c>
    </row>
    <row r="44" spans="1:19" ht="25.5" customHeight="1" x14ac:dyDescent="0.25">
      <c r="A44" s="61"/>
      <c r="B44" s="58" t="s">
        <v>89</v>
      </c>
      <c r="C44" s="15" t="s">
        <v>76</v>
      </c>
      <c r="D44" s="11">
        <v>40396</v>
      </c>
      <c r="E44" s="12">
        <v>3</v>
      </c>
      <c r="F44" s="28" t="s">
        <v>22</v>
      </c>
      <c r="G44" s="13">
        <v>290.52999999999997</v>
      </c>
      <c r="H44" s="13">
        <v>4357.95</v>
      </c>
      <c r="I44" s="13">
        <v>4000</v>
      </c>
      <c r="J44" s="13">
        <f t="shared" si="9"/>
        <v>8715.9</v>
      </c>
      <c r="K44" s="13">
        <f t="shared" si="10"/>
        <v>104590.79999999999</v>
      </c>
      <c r="L44" s="13">
        <v>17431.8</v>
      </c>
      <c r="M44" s="13">
        <v>17000</v>
      </c>
      <c r="N44" s="13">
        <v>0</v>
      </c>
      <c r="O44" s="13">
        <v>0</v>
      </c>
      <c r="P44" s="13">
        <f t="shared" si="3"/>
        <v>348.63600000000042</v>
      </c>
      <c r="Q44" s="13">
        <f t="shared" si="11"/>
        <v>34431.800000000003</v>
      </c>
      <c r="R44" s="13">
        <f t="shared" si="12"/>
        <v>122371.23599999999</v>
      </c>
      <c r="S44" s="14">
        <f t="shared" si="4"/>
        <v>348.63600000000042</v>
      </c>
    </row>
    <row r="45" spans="1:19" ht="25.5" customHeight="1" x14ac:dyDescent="0.25">
      <c r="A45" s="61"/>
      <c r="B45" s="58" t="s">
        <v>90</v>
      </c>
      <c r="C45" s="15" t="s">
        <v>85</v>
      </c>
      <c r="D45" s="11">
        <v>41309</v>
      </c>
      <c r="E45" s="12">
        <v>6</v>
      </c>
      <c r="F45" s="28" t="s">
        <v>22</v>
      </c>
      <c r="G45" s="13">
        <v>224.46</v>
      </c>
      <c r="H45" s="13">
        <v>3366.9</v>
      </c>
      <c r="I45" s="13">
        <v>3247</v>
      </c>
      <c r="J45" s="13">
        <f t="shared" si="9"/>
        <v>6733.8</v>
      </c>
      <c r="K45" s="13">
        <f t="shared" si="10"/>
        <v>80805.600000000006</v>
      </c>
      <c r="L45" s="13">
        <v>13467.6</v>
      </c>
      <c r="M45" s="13">
        <v>10000</v>
      </c>
      <c r="N45" s="13">
        <v>0</v>
      </c>
      <c r="O45" s="13">
        <v>0</v>
      </c>
      <c r="P45" s="13">
        <f t="shared" si="3"/>
        <v>269.35199999999986</v>
      </c>
      <c r="Q45" s="13">
        <f t="shared" si="11"/>
        <v>23467.599999999999</v>
      </c>
      <c r="R45" s="13">
        <f t="shared" si="12"/>
        <v>94542.552000000011</v>
      </c>
      <c r="S45" s="14">
        <f t="shared" si="4"/>
        <v>269.35199999999986</v>
      </c>
    </row>
    <row r="46" spans="1:19" ht="25.5" customHeight="1" x14ac:dyDescent="0.25">
      <c r="A46" s="61"/>
      <c r="B46" s="58" t="s">
        <v>91</v>
      </c>
      <c r="C46" s="15" t="s">
        <v>85</v>
      </c>
      <c r="D46" s="11">
        <v>41325</v>
      </c>
      <c r="E46" s="12">
        <v>6</v>
      </c>
      <c r="F46" s="28" t="s">
        <v>22</v>
      </c>
      <c r="G46" s="13">
        <v>216.26</v>
      </c>
      <c r="H46" s="13">
        <v>3243.9</v>
      </c>
      <c r="I46" s="13">
        <v>3137.4</v>
      </c>
      <c r="J46" s="13">
        <f t="shared" si="9"/>
        <v>6487.8</v>
      </c>
      <c r="K46" s="13">
        <f t="shared" si="10"/>
        <v>77853.600000000006</v>
      </c>
      <c r="L46" s="13">
        <v>12975.6</v>
      </c>
      <c r="M46" s="13">
        <v>15000</v>
      </c>
      <c r="N46" s="13">
        <v>0</v>
      </c>
      <c r="O46" s="13">
        <v>0</v>
      </c>
      <c r="P46" s="13">
        <f t="shared" si="3"/>
        <v>259.51200000000063</v>
      </c>
      <c r="Q46" s="13">
        <f t="shared" si="11"/>
        <v>27975.599999999999</v>
      </c>
      <c r="R46" s="13">
        <f t="shared" si="12"/>
        <v>91088.712000000014</v>
      </c>
      <c r="S46" s="14">
        <f t="shared" si="4"/>
        <v>259.51200000000063</v>
      </c>
    </row>
    <row r="47" spans="1:19" ht="25.5" customHeight="1" x14ac:dyDescent="0.25">
      <c r="A47" s="61"/>
      <c r="B47" s="58" t="s">
        <v>92</v>
      </c>
      <c r="C47" s="15" t="s">
        <v>93</v>
      </c>
      <c r="D47" s="11">
        <v>41422</v>
      </c>
      <c r="E47" s="12">
        <v>1</v>
      </c>
      <c r="F47" s="28" t="s">
        <v>22</v>
      </c>
      <c r="G47" s="13">
        <v>205.98</v>
      </c>
      <c r="H47" s="13">
        <v>3089.7</v>
      </c>
      <c r="I47" s="13">
        <v>3000</v>
      </c>
      <c r="J47" s="13">
        <f t="shared" si="9"/>
        <v>6179.4</v>
      </c>
      <c r="K47" s="13">
        <f t="shared" si="10"/>
        <v>74152.799999999988</v>
      </c>
      <c r="L47" s="13">
        <v>12358.8</v>
      </c>
      <c r="M47" s="13">
        <v>20000</v>
      </c>
      <c r="N47" s="13">
        <v>0</v>
      </c>
      <c r="O47" s="13">
        <v>0</v>
      </c>
      <c r="P47" s="13">
        <f t="shared" si="3"/>
        <v>247.17600000000039</v>
      </c>
      <c r="Q47" s="13">
        <f t="shared" si="11"/>
        <v>32358.799999999999</v>
      </c>
      <c r="R47" s="13">
        <f t="shared" si="12"/>
        <v>86758.775999999998</v>
      </c>
      <c r="S47" s="14">
        <f t="shared" si="4"/>
        <v>247.17600000000039</v>
      </c>
    </row>
    <row r="48" spans="1:19" ht="25.5" customHeight="1" x14ac:dyDescent="0.25">
      <c r="A48" s="61"/>
      <c r="B48" s="58" t="s">
        <v>94</v>
      </c>
      <c r="C48" s="15" t="s">
        <v>64</v>
      </c>
      <c r="D48" s="11">
        <v>41450</v>
      </c>
      <c r="E48" s="12">
        <v>3</v>
      </c>
      <c r="F48" s="28" t="s">
        <v>22</v>
      </c>
      <c r="G48" s="13">
        <v>330.21</v>
      </c>
      <c r="H48" s="13">
        <v>4953.1499999999996</v>
      </c>
      <c r="I48" s="13">
        <v>4500</v>
      </c>
      <c r="J48" s="13">
        <f t="shared" si="9"/>
        <v>9906.2999999999993</v>
      </c>
      <c r="K48" s="13">
        <f t="shared" si="10"/>
        <v>118875.59999999999</v>
      </c>
      <c r="L48" s="13">
        <v>19812.599999999999</v>
      </c>
      <c r="M48" s="13">
        <v>20000</v>
      </c>
      <c r="N48" s="13">
        <v>0</v>
      </c>
      <c r="O48" s="13">
        <v>0</v>
      </c>
      <c r="P48" s="13">
        <f t="shared" si="3"/>
        <v>396.25200000000041</v>
      </c>
      <c r="Q48" s="13">
        <f t="shared" si="11"/>
        <v>39812.6</v>
      </c>
      <c r="R48" s="13">
        <f t="shared" si="12"/>
        <v>139084.45199999999</v>
      </c>
      <c r="S48" s="14">
        <f t="shared" si="4"/>
        <v>396.25200000000041</v>
      </c>
    </row>
    <row r="49" spans="1:19" ht="25.5" customHeight="1" x14ac:dyDescent="0.25">
      <c r="A49" s="61"/>
      <c r="B49" s="58" t="s">
        <v>95</v>
      </c>
      <c r="C49" s="15" t="s">
        <v>85</v>
      </c>
      <c r="D49" s="11">
        <v>42520</v>
      </c>
      <c r="E49" s="12">
        <v>6</v>
      </c>
      <c r="F49" s="28" t="s">
        <v>22</v>
      </c>
      <c r="G49" s="13">
        <v>248.01</v>
      </c>
      <c r="H49" s="13">
        <v>3720.15</v>
      </c>
      <c r="I49" s="13">
        <v>3436.8</v>
      </c>
      <c r="J49" s="13">
        <f t="shared" si="9"/>
        <v>7440.3</v>
      </c>
      <c r="K49" s="13">
        <f t="shared" si="10"/>
        <v>89283.6</v>
      </c>
      <c r="L49" s="13">
        <v>14880.6</v>
      </c>
      <c r="M49" s="13">
        <v>10000</v>
      </c>
      <c r="N49" s="13">
        <v>0</v>
      </c>
      <c r="O49" s="13">
        <v>0</v>
      </c>
      <c r="P49" s="13">
        <f t="shared" si="3"/>
        <v>297.61200000000008</v>
      </c>
      <c r="Q49" s="13">
        <f t="shared" si="11"/>
        <v>24880.6</v>
      </c>
      <c r="R49" s="13">
        <f t="shared" si="12"/>
        <v>104461.81200000001</v>
      </c>
      <c r="S49" s="14">
        <f t="shared" si="4"/>
        <v>297.61200000000008</v>
      </c>
    </row>
    <row r="50" spans="1:19" ht="25.5" customHeight="1" x14ac:dyDescent="0.25">
      <c r="A50" s="61"/>
      <c r="B50" s="58" t="s">
        <v>96</v>
      </c>
      <c r="C50" s="15" t="s">
        <v>76</v>
      </c>
      <c r="D50" s="11">
        <v>43405</v>
      </c>
      <c r="E50" s="12">
        <v>5</v>
      </c>
      <c r="F50" s="28" t="s">
        <v>22</v>
      </c>
      <c r="G50" s="13">
        <v>196.78</v>
      </c>
      <c r="H50" s="13">
        <v>2951.7</v>
      </c>
      <c r="I50" s="13">
        <v>2897.2</v>
      </c>
      <c r="J50" s="13">
        <f t="shared" si="9"/>
        <v>5903.4</v>
      </c>
      <c r="K50" s="13">
        <f t="shared" si="10"/>
        <v>70840.799999999988</v>
      </c>
      <c r="L50" s="13">
        <v>11806.8</v>
      </c>
      <c r="M50" s="13">
        <v>15000</v>
      </c>
      <c r="N50" s="13">
        <v>0</v>
      </c>
      <c r="O50" s="13">
        <v>0</v>
      </c>
      <c r="P50" s="13">
        <f t="shared" si="3"/>
        <v>236.13600000000042</v>
      </c>
      <c r="Q50" s="13">
        <f t="shared" si="11"/>
        <v>26806.799999999999</v>
      </c>
      <c r="R50" s="13">
        <f t="shared" si="12"/>
        <v>82883.73599999999</v>
      </c>
      <c r="S50" s="14">
        <f t="shared" si="4"/>
        <v>236.13600000000042</v>
      </c>
    </row>
    <row r="51" spans="1:19" ht="25.5" customHeight="1" x14ac:dyDescent="0.25">
      <c r="A51" s="61"/>
      <c r="B51" s="59" t="s">
        <v>97</v>
      </c>
      <c r="C51" s="15" t="s">
        <v>85</v>
      </c>
      <c r="D51" s="11">
        <v>39479</v>
      </c>
      <c r="E51" s="12">
        <v>6</v>
      </c>
      <c r="F51" s="31" t="s">
        <v>22</v>
      </c>
      <c r="G51" s="13">
        <v>216.22</v>
      </c>
      <c r="H51" s="13">
        <v>3243.3</v>
      </c>
      <c r="I51" s="13">
        <v>3136.8</v>
      </c>
      <c r="J51" s="13">
        <f t="shared" si="9"/>
        <v>6486.6</v>
      </c>
      <c r="K51" s="13">
        <f t="shared" si="10"/>
        <v>77839.200000000012</v>
      </c>
      <c r="L51" s="13">
        <v>12973.2</v>
      </c>
      <c r="M51" s="13">
        <v>5000</v>
      </c>
      <c r="N51" s="13">
        <v>0</v>
      </c>
      <c r="O51" s="13">
        <v>0</v>
      </c>
      <c r="P51" s="13">
        <f t="shared" si="3"/>
        <v>259.46399999999994</v>
      </c>
      <c r="Q51" s="13">
        <f t="shared" si="11"/>
        <v>17973.2</v>
      </c>
      <c r="R51" s="13">
        <f t="shared" si="12"/>
        <v>91071.864000000001</v>
      </c>
      <c r="S51" s="14">
        <f t="shared" si="4"/>
        <v>259.46399999999994</v>
      </c>
    </row>
    <row r="52" spans="1:19" ht="25.5" customHeight="1" x14ac:dyDescent="0.25">
      <c r="A52" s="61"/>
      <c r="B52" s="59" t="s">
        <v>98</v>
      </c>
      <c r="C52" s="15" t="s">
        <v>70</v>
      </c>
      <c r="D52" s="11">
        <v>43481</v>
      </c>
      <c r="E52" s="12">
        <v>1</v>
      </c>
      <c r="F52" s="31" t="s">
        <v>22</v>
      </c>
      <c r="G52" s="13">
        <v>220.95</v>
      </c>
      <c r="H52" s="13">
        <v>3314.25</v>
      </c>
      <c r="I52" s="13">
        <v>3200</v>
      </c>
      <c r="J52" s="13">
        <f t="shared" si="9"/>
        <v>6628.5</v>
      </c>
      <c r="K52" s="13">
        <f t="shared" si="10"/>
        <v>79542</v>
      </c>
      <c r="L52" s="13">
        <v>12712.19</v>
      </c>
      <c r="M52" s="13">
        <v>15000</v>
      </c>
      <c r="N52" s="13">
        <v>0</v>
      </c>
      <c r="O52" s="13">
        <v>0</v>
      </c>
      <c r="P52" s="13">
        <f t="shared" si="3"/>
        <v>265.14000000000033</v>
      </c>
      <c r="Q52" s="13">
        <f t="shared" si="11"/>
        <v>27712.190000000002</v>
      </c>
      <c r="R52" s="13">
        <f t="shared" si="12"/>
        <v>92519.33</v>
      </c>
      <c r="S52" s="14">
        <f t="shared" si="4"/>
        <v>265.14000000000033</v>
      </c>
    </row>
    <row r="53" spans="1:19" ht="25.5" customHeight="1" x14ac:dyDescent="0.25">
      <c r="A53" s="61"/>
      <c r="B53" s="59" t="s">
        <v>99</v>
      </c>
      <c r="C53" s="15" t="s">
        <v>64</v>
      </c>
      <c r="D53" s="11">
        <v>43481</v>
      </c>
      <c r="E53" s="12">
        <v>3</v>
      </c>
      <c r="F53" s="31" t="s">
        <v>22</v>
      </c>
      <c r="G53" s="13">
        <v>220.95</v>
      </c>
      <c r="H53" s="13">
        <v>3314.25</v>
      </c>
      <c r="I53" s="13">
        <v>3200</v>
      </c>
      <c r="J53" s="13">
        <f t="shared" si="9"/>
        <v>6628.5</v>
      </c>
      <c r="K53" s="13">
        <f t="shared" si="10"/>
        <v>79542</v>
      </c>
      <c r="L53" s="13">
        <v>12712.19</v>
      </c>
      <c r="M53" s="13">
        <v>20000</v>
      </c>
      <c r="N53" s="13">
        <v>0</v>
      </c>
      <c r="O53" s="13">
        <v>0</v>
      </c>
      <c r="P53" s="13">
        <f t="shared" si="3"/>
        <v>265.14000000000033</v>
      </c>
      <c r="Q53" s="13">
        <f t="shared" si="11"/>
        <v>32712.190000000002</v>
      </c>
      <c r="R53" s="13">
        <f t="shared" si="12"/>
        <v>92519.33</v>
      </c>
      <c r="S53" s="14">
        <f t="shared" si="4"/>
        <v>265.14000000000033</v>
      </c>
    </row>
    <row r="54" spans="1:19" ht="25.5" customHeight="1" x14ac:dyDescent="0.25">
      <c r="A54" s="61"/>
      <c r="B54" s="58" t="s">
        <v>100</v>
      </c>
      <c r="C54" s="10" t="s">
        <v>81</v>
      </c>
      <c r="D54" s="11">
        <v>43468</v>
      </c>
      <c r="E54" s="12">
        <v>2</v>
      </c>
      <c r="F54" s="28" t="s">
        <v>22</v>
      </c>
      <c r="G54" s="13">
        <v>237.23</v>
      </c>
      <c r="H54" s="13">
        <v>3558.49</v>
      </c>
      <c r="I54" s="13">
        <v>3400</v>
      </c>
      <c r="J54" s="13">
        <f>H54*2</f>
        <v>7116.98</v>
      </c>
      <c r="K54" s="13">
        <f t="shared" si="10"/>
        <v>85403.76</v>
      </c>
      <c r="L54" s="13">
        <v>14155.81</v>
      </c>
      <c r="M54" s="13">
        <v>20000</v>
      </c>
      <c r="N54" s="13">
        <v>0</v>
      </c>
      <c r="O54" s="13">
        <v>0</v>
      </c>
      <c r="P54" s="13">
        <f t="shared" si="3"/>
        <v>284.67920000000049</v>
      </c>
      <c r="Q54" s="13">
        <f t="shared" si="11"/>
        <v>34155.81</v>
      </c>
      <c r="R54" s="13">
        <f t="shared" si="12"/>
        <v>99844.249199999991</v>
      </c>
      <c r="S54" s="14">
        <f t="shared" si="4"/>
        <v>284.67920000000049</v>
      </c>
    </row>
    <row r="55" spans="1:19" ht="25.5" customHeight="1" x14ac:dyDescent="0.25">
      <c r="A55" s="61"/>
      <c r="B55" s="58" t="s">
        <v>101</v>
      </c>
      <c r="C55" s="15" t="s">
        <v>79</v>
      </c>
      <c r="D55" s="11">
        <v>43540</v>
      </c>
      <c r="E55" s="12">
        <v>7</v>
      </c>
      <c r="F55" s="28" t="s">
        <v>22</v>
      </c>
      <c r="G55" s="13">
        <v>205.98</v>
      </c>
      <c r="H55" s="13">
        <v>3089.7</v>
      </c>
      <c r="I55" s="13">
        <v>3000</v>
      </c>
      <c r="J55" s="13">
        <f>H55*2</f>
        <v>6179.4</v>
      </c>
      <c r="K55" s="13">
        <f t="shared" si="10"/>
        <v>74152.799999999988</v>
      </c>
      <c r="L55" s="13">
        <v>9853.18</v>
      </c>
      <c r="M55" s="13">
        <v>0</v>
      </c>
      <c r="N55" s="13">
        <v>0</v>
      </c>
      <c r="O55" s="13">
        <v>0</v>
      </c>
      <c r="P55" s="13">
        <f t="shared" si="3"/>
        <v>247.17600000000039</v>
      </c>
      <c r="Q55" s="13">
        <f t="shared" si="11"/>
        <v>9853.18</v>
      </c>
      <c r="R55" s="13">
        <f t="shared" si="12"/>
        <v>84253.155999999988</v>
      </c>
      <c r="S55" s="14">
        <f t="shared" si="4"/>
        <v>247.17600000000039</v>
      </c>
    </row>
    <row r="56" spans="1:19" ht="25.5" customHeight="1" thickBot="1" x14ac:dyDescent="0.3">
      <c r="A56" s="62"/>
      <c r="B56" s="64" t="s">
        <v>102</v>
      </c>
      <c r="C56" s="16" t="s">
        <v>85</v>
      </c>
      <c r="D56" s="17">
        <v>43435</v>
      </c>
      <c r="E56" s="18">
        <v>6</v>
      </c>
      <c r="F56" s="29" t="s">
        <v>22</v>
      </c>
      <c r="G56" s="19">
        <v>95.45</v>
      </c>
      <c r="H56" s="19">
        <v>1431.75</v>
      </c>
      <c r="I56" s="19">
        <v>1553.6</v>
      </c>
      <c r="J56" s="19">
        <f t="shared" si="9"/>
        <v>2863.5</v>
      </c>
      <c r="K56" s="19">
        <f t="shared" si="10"/>
        <v>34362</v>
      </c>
      <c r="L56" s="19">
        <v>5727</v>
      </c>
      <c r="M56" s="19">
        <v>0</v>
      </c>
      <c r="N56" s="19">
        <v>0</v>
      </c>
      <c r="O56" s="19">
        <v>0</v>
      </c>
      <c r="P56" s="19">
        <f t="shared" si="3"/>
        <v>114.53999999999996</v>
      </c>
      <c r="Q56" s="19">
        <f t="shared" si="11"/>
        <v>5727</v>
      </c>
      <c r="R56" s="19">
        <f t="shared" si="12"/>
        <v>40203.54</v>
      </c>
      <c r="S56" s="20">
        <f t="shared" si="4"/>
        <v>114.53999999999996</v>
      </c>
    </row>
    <row r="57" spans="1:19" ht="7.5" customHeight="1" thickBot="1" x14ac:dyDescent="0.3">
      <c r="B57" s="21"/>
      <c r="F57" s="21"/>
    </row>
    <row r="58" spans="1:19" ht="25.5" customHeight="1" x14ac:dyDescent="0.25">
      <c r="A58" s="53" t="s">
        <v>103</v>
      </c>
      <c r="B58" s="55" t="s">
        <v>104</v>
      </c>
      <c r="C58" s="30" t="s">
        <v>105</v>
      </c>
      <c r="D58" s="23">
        <v>38059</v>
      </c>
      <c r="E58" s="24">
        <v>6</v>
      </c>
      <c r="F58" s="25" t="s">
        <v>22</v>
      </c>
      <c r="G58" s="26">
        <v>252.81</v>
      </c>
      <c r="H58" s="26">
        <v>3792.15</v>
      </c>
      <c r="I58" s="26">
        <v>3500.8</v>
      </c>
      <c r="J58" s="26">
        <f t="shared" ref="J58:J66" si="13">H58*2</f>
        <v>7584.3</v>
      </c>
      <c r="K58" s="26">
        <f t="shared" si="10"/>
        <v>91011.6</v>
      </c>
      <c r="L58" s="26">
        <v>15168.6</v>
      </c>
      <c r="M58" s="26">
        <v>6000</v>
      </c>
      <c r="N58" s="26">
        <v>0</v>
      </c>
      <c r="O58" s="26">
        <v>0</v>
      </c>
      <c r="P58" s="26">
        <f t="shared" si="3"/>
        <v>303.3720000000003</v>
      </c>
      <c r="Q58" s="26">
        <f t="shared" ref="Q58:Q66" si="14">+L58+M58+O58</f>
        <v>21168.6</v>
      </c>
      <c r="R58" s="26">
        <f t="shared" ref="R58:R66" si="15">+K58+L58+P58</f>
        <v>106483.57200000001</v>
      </c>
      <c r="S58" s="27">
        <f t="shared" si="4"/>
        <v>303.3720000000003</v>
      </c>
    </row>
    <row r="59" spans="1:19" ht="25.5" customHeight="1" x14ac:dyDescent="0.25">
      <c r="A59" s="54"/>
      <c r="B59" s="59" t="s">
        <v>106</v>
      </c>
      <c r="C59" s="15" t="s">
        <v>105</v>
      </c>
      <c r="D59" s="11">
        <v>40502</v>
      </c>
      <c r="E59" s="12">
        <v>6</v>
      </c>
      <c r="F59" s="28" t="s">
        <v>22</v>
      </c>
      <c r="G59" s="13">
        <v>230.79</v>
      </c>
      <c r="H59" s="13">
        <v>3461.85</v>
      </c>
      <c r="I59" s="13">
        <v>3331.8</v>
      </c>
      <c r="J59" s="13">
        <f t="shared" si="13"/>
        <v>6923.7</v>
      </c>
      <c r="K59" s="13">
        <f t="shared" si="10"/>
        <v>83084.399999999994</v>
      </c>
      <c r="L59" s="13">
        <v>13847.4</v>
      </c>
      <c r="M59" s="13">
        <v>20000</v>
      </c>
      <c r="N59" s="13">
        <v>0</v>
      </c>
      <c r="O59" s="13">
        <v>0</v>
      </c>
      <c r="P59" s="13">
        <f t="shared" si="3"/>
        <v>276.94800000000032</v>
      </c>
      <c r="Q59" s="13">
        <f t="shared" si="14"/>
        <v>33847.4</v>
      </c>
      <c r="R59" s="13">
        <f t="shared" si="15"/>
        <v>97208.747999999992</v>
      </c>
      <c r="S59" s="14">
        <f t="shared" si="4"/>
        <v>276.94800000000032</v>
      </c>
    </row>
    <row r="60" spans="1:19" ht="25.5" customHeight="1" x14ac:dyDescent="0.25">
      <c r="A60" s="54"/>
      <c r="B60" s="59" t="s">
        <v>107</v>
      </c>
      <c r="C60" s="15" t="s">
        <v>105</v>
      </c>
      <c r="D60" s="11">
        <v>41198</v>
      </c>
      <c r="E60" s="12">
        <v>6</v>
      </c>
      <c r="F60" s="28" t="s">
        <v>22</v>
      </c>
      <c r="G60" s="13">
        <v>216.26</v>
      </c>
      <c r="H60" s="13">
        <v>3243.9</v>
      </c>
      <c r="I60" s="13">
        <v>3137.4</v>
      </c>
      <c r="J60" s="13">
        <f t="shared" si="13"/>
        <v>6487.8</v>
      </c>
      <c r="K60" s="13">
        <f t="shared" si="10"/>
        <v>77853.600000000006</v>
      </c>
      <c r="L60" s="13">
        <v>12975.6</v>
      </c>
      <c r="M60" s="13">
        <v>10000</v>
      </c>
      <c r="N60" s="13">
        <v>0</v>
      </c>
      <c r="O60" s="13">
        <v>0</v>
      </c>
      <c r="P60" s="13">
        <f t="shared" si="3"/>
        <v>259.51200000000063</v>
      </c>
      <c r="Q60" s="13">
        <f t="shared" si="14"/>
        <v>22975.599999999999</v>
      </c>
      <c r="R60" s="13">
        <f t="shared" si="15"/>
        <v>91088.712000000014</v>
      </c>
      <c r="S60" s="14">
        <f t="shared" si="4"/>
        <v>259.51200000000063</v>
      </c>
    </row>
    <row r="61" spans="1:19" ht="25.5" customHeight="1" x14ac:dyDescent="0.25">
      <c r="A61" s="54"/>
      <c r="B61" s="59" t="s">
        <v>108</v>
      </c>
      <c r="C61" s="15" t="s">
        <v>109</v>
      </c>
      <c r="D61" s="11">
        <v>40179</v>
      </c>
      <c r="E61" s="12">
        <v>1</v>
      </c>
      <c r="F61" s="28" t="s">
        <v>22</v>
      </c>
      <c r="G61" s="13">
        <v>328.98</v>
      </c>
      <c r="H61" s="13">
        <v>4934.7</v>
      </c>
      <c r="I61" s="13">
        <v>4484.3999999999996</v>
      </c>
      <c r="J61" s="13">
        <f t="shared" si="13"/>
        <v>9869.4</v>
      </c>
      <c r="K61" s="13">
        <f t="shared" si="10"/>
        <v>118432.79999999999</v>
      </c>
      <c r="L61" s="13">
        <v>19738.8</v>
      </c>
      <c r="M61" s="13">
        <v>17000</v>
      </c>
      <c r="N61" s="13">
        <v>0</v>
      </c>
      <c r="O61" s="13">
        <v>0</v>
      </c>
      <c r="P61" s="13">
        <f t="shared" si="3"/>
        <v>394.77599999999984</v>
      </c>
      <c r="Q61" s="13">
        <f t="shared" si="14"/>
        <v>36738.800000000003</v>
      </c>
      <c r="R61" s="13">
        <f t="shared" si="15"/>
        <v>138566.37599999999</v>
      </c>
      <c r="S61" s="14">
        <f t="shared" si="4"/>
        <v>394.77599999999984</v>
      </c>
    </row>
    <row r="62" spans="1:19" ht="25.5" customHeight="1" x14ac:dyDescent="0.25">
      <c r="A62" s="54"/>
      <c r="B62" s="59" t="s">
        <v>110</v>
      </c>
      <c r="C62" s="15" t="s">
        <v>105</v>
      </c>
      <c r="D62" s="11">
        <v>43132</v>
      </c>
      <c r="E62" s="12">
        <v>6</v>
      </c>
      <c r="F62" s="28" t="s">
        <v>22</v>
      </c>
      <c r="G62" s="13">
        <v>216.22</v>
      </c>
      <c r="H62" s="13">
        <v>3243.3</v>
      </c>
      <c r="I62" s="13">
        <v>3136.8</v>
      </c>
      <c r="J62" s="13">
        <f t="shared" si="13"/>
        <v>6486.6</v>
      </c>
      <c r="K62" s="13">
        <f t="shared" si="10"/>
        <v>77839.200000000012</v>
      </c>
      <c r="L62" s="13">
        <v>12973.2</v>
      </c>
      <c r="M62" s="13">
        <v>9000</v>
      </c>
      <c r="N62" s="13">
        <v>0</v>
      </c>
      <c r="O62" s="13">
        <v>0</v>
      </c>
      <c r="P62" s="13">
        <f t="shared" si="3"/>
        <v>259.46399999999994</v>
      </c>
      <c r="Q62" s="13">
        <f t="shared" si="14"/>
        <v>21973.200000000001</v>
      </c>
      <c r="R62" s="13">
        <f t="shared" si="15"/>
        <v>91071.864000000001</v>
      </c>
      <c r="S62" s="14">
        <f t="shared" si="4"/>
        <v>259.46399999999994</v>
      </c>
    </row>
    <row r="63" spans="1:19" ht="25.5" customHeight="1" x14ac:dyDescent="0.25">
      <c r="A63" s="54"/>
      <c r="B63" s="58" t="s">
        <v>111</v>
      </c>
      <c r="C63" s="15" t="s">
        <v>105</v>
      </c>
      <c r="D63" s="11">
        <v>41594</v>
      </c>
      <c r="E63" s="12">
        <v>6</v>
      </c>
      <c r="F63" s="28" t="s">
        <v>22</v>
      </c>
      <c r="G63" s="13">
        <v>195.11</v>
      </c>
      <c r="H63" s="13">
        <v>2926.65</v>
      </c>
      <c r="I63" s="13">
        <v>2874.8</v>
      </c>
      <c r="J63" s="13">
        <f t="shared" si="13"/>
        <v>5853.3</v>
      </c>
      <c r="K63" s="13">
        <f t="shared" si="10"/>
        <v>70239.600000000006</v>
      </c>
      <c r="L63" s="13">
        <v>11706.6</v>
      </c>
      <c r="M63" s="13">
        <v>8000</v>
      </c>
      <c r="N63" s="13">
        <v>0</v>
      </c>
      <c r="O63" s="13">
        <v>0</v>
      </c>
      <c r="P63" s="13">
        <f t="shared" si="3"/>
        <v>234.13200000000052</v>
      </c>
      <c r="Q63" s="13">
        <f t="shared" si="14"/>
        <v>19706.599999999999</v>
      </c>
      <c r="R63" s="13">
        <f t="shared" si="15"/>
        <v>82180.332000000009</v>
      </c>
      <c r="S63" s="14">
        <f t="shared" si="4"/>
        <v>234.13200000000052</v>
      </c>
    </row>
    <row r="64" spans="1:19" ht="25.5" customHeight="1" x14ac:dyDescent="0.25">
      <c r="A64" s="54"/>
      <c r="B64" s="59" t="s">
        <v>112</v>
      </c>
      <c r="C64" s="15" t="s">
        <v>105</v>
      </c>
      <c r="D64" s="11">
        <v>41898</v>
      </c>
      <c r="E64" s="12">
        <v>6</v>
      </c>
      <c r="F64" s="28" t="s">
        <v>22</v>
      </c>
      <c r="G64" s="13">
        <v>187.64</v>
      </c>
      <c r="H64" s="13">
        <v>2814.6</v>
      </c>
      <c r="I64" s="13">
        <v>2775</v>
      </c>
      <c r="J64" s="13">
        <f t="shared" si="13"/>
        <v>5629.2</v>
      </c>
      <c r="K64" s="13">
        <f t="shared" si="10"/>
        <v>67550.399999999994</v>
      </c>
      <c r="L64" s="13">
        <v>11258.4</v>
      </c>
      <c r="M64" s="13">
        <v>13000</v>
      </c>
      <c r="N64" s="13">
        <v>0</v>
      </c>
      <c r="O64" s="13">
        <v>0</v>
      </c>
      <c r="P64" s="13">
        <f t="shared" si="3"/>
        <v>225.16800000000057</v>
      </c>
      <c r="Q64" s="13">
        <f t="shared" si="14"/>
        <v>24258.400000000001</v>
      </c>
      <c r="R64" s="13">
        <f t="shared" si="15"/>
        <v>79033.967999999993</v>
      </c>
      <c r="S64" s="14">
        <f t="shared" si="4"/>
        <v>225.16800000000057</v>
      </c>
    </row>
    <row r="65" spans="1:19" ht="25.5" customHeight="1" x14ac:dyDescent="0.25">
      <c r="A65" s="54"/>
      <c r="B65" s="58" t="s">
        <v>113</v>
      </c>
      <c r="C65" s="50" t="s">
        <v>114</v>
      </c>
      <c r="D65" s="11">
        <v>39797</v>
      </c>
      <c r="E65" s="12">
        <v>1</v>
      </c>
      <c r="F65" s="28" t="s">
        <v>22</v>
      </c>
      <c r="G65" s="13">
        <v>234.59</v>
      </c>
      <c r="H65" s="13">
        <v>3518.85</v>
      </c>
      <c r="I65" s="13">
        <v>3364.6</v>
      </c>
      <c r="J65" s="13">
        <f t="shared" si="13"/>
        <v>7037.7</v>
      </c>
      <c r="K65" s="13">
        <f t="shared" si="10"/>
        <v>84452.4</v>
      </c>
      <c r="L65" s="13">
        <v>14075.4</v>
      </c>
      <c r="M65" s="13">
        <v>0</v>
      </c>
      <c r="N65" s="13">
        <v>0</v>
      </c>
      <c r="O65" s="13">
        <v>0</v>
      </c>
      <c r="P65" s="13">
        <f t="shared" si="3"/>
        <v>281.50799999999981</v>
      </c>
      <c r="Q65" s="13">
        <f t="shared" si="14"/>
        <v>14075.4</v>
      </c>
      <c r="R65" s="13">
        <f t="shared" si="15"/>
        <v>98809.30799999999</v>
      </c>
      <c r="S65" s="14">
        <f t="shared" si="4"/>
        <v>281.50799999999981</v>
      </c>
    </row>
    <row r="66" spans="1:19" ht="25.5" customHeight="1" thickBot="1" x14ac:dyDescent="0.3">
      <c r="A66" s="57"/>
      <c r="B66" s="56" t="s">
        <v>115</v>
      </c>
      <c r="C66" s="34" t="s">
        <v>116</v>
      </c>
      <c r="D66" s="17">
        <v>42293</v>
      </c>
      <c r="E66" s="18">
        <v>1</v>
      </c>
      <c r="F66" s="35" t="s">
        <v>22</v>
      </c>
      <c r="G66" s="19">
        <v>383.99</v>
      </c>
      <c r="H66" s="19">
        <v>5759.85</v>
      </c>
      <c r="I66" s="19">
        <v>5162</v>
      </c>
      <c r="J66" s="19">
        <f t="shared" si="13"/>
        <v>11519.7</v>
      </c>
      <c r="K66" s="19">
        <f t="shared" si="10"/>
        <v>138236.40000000002</v>
      </c>
      <c r="L66" s="19">
        <v>23039.4</v>
      </c>
      <c r="M66" s="19">
        <v>20000</v>
      </c>
      <c r="N66" s="19">
        <v>0</v>
      </c>
      <c r="O66" s="19">
        <v>0</v>
      </c>
      <c r="P66" s="19">
        <f t="shared" si="3"/>
        <v>460.78800000000047</v>
      </c>
      <c r="Q66" s="19">
        <f t="shared" si="14"/>
        <v>43039.4</v>
      </c>
      <c r="R66" s="19">
        <f t="shared" si="15"/>
        <v>161736.58800000002</v>
      </c>
      <c r="S66" s="20">
        <f t="shared" si="4"/>
        <v>460.78800000000047</v>
      </c>
    </row>
    <row r="67" spans="1:19" ht="12.75" x14ac:dyDescent="0.25"/>
  </sheetData>
  <mergeCells count="7">
    <mergeCell ref="A58:A66"/>
    <mergeCell ref="A2:A3"/>
    <mergeCell ref="B2:S3"/>
    <mergeCell ref="A6:A12"/>
    <mergeCell ref="A14:A16"/>
    <mergeCell ref="A18:A27"/>
    <mergeCell ref="A29:A56"/>
  </mergeCells>
  <pageMargins left="0.70866141732283472" right="0.70866141732283472" top="0.74803149606299213" bottom="0.74803149606299213" header="0.31496062992125984" footer="0.31496062992125984"/>
  <pageSetup scale="3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Sistemas</dc:creator>
  <cp:lastModifiedBy>césar ornelas</cp:lastModifiedBy>
  <dcterms:created xsi:type="dcterms:W3CDTF">2019-10-28T15:41:52Z</dcterms:created>
  <dcterms:modified xsi:type="dcterms:W3CDTF">2020-07-23T14:09:10Z</dcterms:modified>
</cp:coreProperties>
</file>