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RneLas\Desktop\RH\RENUMERACIONES 2024\REM2024\"/>
    </mc:Choice>
  </mc:AlternateContent>
  <xr:revisionPtr revIDLastSave="0" documentId="13_ncr:1_{780C9851-44C3-4E28-B6E6-B05DF7070157}" xr6:coauthVersionLast="47" xr6:coauthVersionMax="47" xr10:uidLastSave="{00000000-0000-0000-0000-000000000000}"/>
  <bookViews>
    <workbookView xWindow="345" yWindow="840" windowWidth="20145" windowHeight="10680" xr2:uid="{55FC3606-283C-464F-9DA1-A9115CAAC26E}"/>
  </bookViews>
  <sheets>
    <sheet name="2024 MARZO A JUN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3" i="1" l="1"/>
  <c r="H53" i="1"/>
  <c r="J53" i="1" s="1"/>
  <c r="P52" i="1"/>
  <c r="H52" i="1"/>
  <c r="J52" i="1" s="1"/>
  <c r="P51" i="1"/>
  <c r="H51" i="1"/>
  <c r="J51" i="1" s="1"/>
  <c r="P50" i="1"/>
  <c r="H50" i="1"/>
  <c r="J50" i="1" s="1"/>
  <c r="H49" i="1"/>
  <c r="J49" i="1" s="1"/>
  <c r="O49" i="1" s="1"/>
  <c r="P48" i="1"/>
  <c r="H48" i="1"/>
  <c r="J48" i="1" s="1"/>
  <c r="K48" i="1" s="1"/>
  <c r="P47" i="1"/>
  <c r="J47" i="1"/>
  <c r="O47" i="1" s="1"/>
  <c r="H47" i="1"/>
  <c r="P46" i="1"/>
  <c r="H46" i="1"/>
  <c r="J46" i="1" s="1"/>
  <c r="K46" i="1" s="1"/>
  <c r="P45" i="1"/>
  <c r="H45" i="1"/>
  <c r="J45" i="1" s="1"/>
  <c r="P43" i="1"/>
  <c r="J43" i="1"/>
  <c r="K43" i="1" s="1"/>
  <c r="H43" i="1"/>
  <c r="P42" i="1"/>
  <c r="H42" i="1"/>
  <c r="J42" i="1" s="1"/>
  <c r="P41" i="1"/>
  <c r="H41" i="1"/>
  <c r="J41" i="1" s="1"/>
  <c r="K41" i="1" s="1"/>
  <c r="P40" i="1"/>
  <c r="H40" i="1"/>
  <c r="J40" i="1" s="1"/>
  <c r="P39" i="1"/>
  <c r="H39" i="1"/>
  <c r="J39" i="1" s="1"/>
  <c r="P38" i="1"/>
  <c r="H38" i="1"/>
  <c r="J38" i="1" s="1"/>
  <c r="P37" i="1"/>
  <c r="H37" i="1"/>
  <c r="J37" i="1" s="1"/>
  <c r="P36" i="1"/>
  <c r="H36" i="1"/>
  <c r="J36" i="1" s="1"/>
  <c r="P35" i="1"/>
  <c r="H35" i="1"/>
  <c r="J35" i="1" s="1"/>
  <c r="P34" i="1"/>
  <c r="H34" i="1"/>
  <c r="J34" i="1" s="1"/>
  <c r="P33" i="1"/>
  <c r="H33" i="1"/>
  <c r="J33" i="1" s="1"/>
  <c r="P32" i="1"/>
  <c r="H32" i="1"/>
  <c r="J32" i="1" s="1"/>
  <c r="P31" i="1"/>
  <c r="H31" i="1"/>
  <c r="J31" i="1" s="1"/>
  <c r="P30" i="1"/>
  <c r="H30" i="1"/>
  <c r="J30" i="1" s="1"/>
  <c r="P29" i="1"/>
  <c r="H29" i="1"/>
  <c r="J29" i="1" s="1"/>
  <c r="P28" i="1"/>
  <c r="H28" i="1"/>
  <c r="J28" i="1" s="1"/>
  <c r="P27" i="1"/>
  <c r="H27" i="1"/>
  <c r="J27" i="1" s="1"/>
  <c r="P26" i="1"/>
  <c r="H26" i="1"/>
  <c r="J26" i="1" s="1"/>
  <c r="P25" i="1"/>
  <c r="H25" i="1"/>
  <c r="J25" i="1" s="1"/>
  <c r="P24" i="1"/>
  <c r="H24" i="1"/>
  <c r="J24" i="1" s="1"/>
  <c r="P23" i="1"/>
  <c r="H23" i="1"/>
  <c r="J23" i="1" s="1"/>
  <c r="P22" i="1"/>
  <c r="H22" i="1"/>
  <c r="J22" i="1" s="1"/>
  <c r="P20" i="1"/>
  <c r="H20" i="1"/>
  <c r="J20" i="1" s="1"/>
  <c r="P19" i="1"/>
  <c r="K19" i="1"/>
  <c r="Q19" i="1" s="1"/>
  <c r="J19" i="1"/>
  <c r="O19" i="1" s="1"/>
  <c r="P18" i="1"/>
  <c r="H18" i="1"/>
  <c r="J18" i="1" s="1"/>
  <c r="O18" i="1" s="1"/>
  <c r="P17" i="1"/>
  <c r="H17" i="1"/>
  <c r="J17" i="1" s="1"/>
  <c r="P16" i="1"/>
  <c r="H16" i="1"/>
  <c r="J16" i="1" s="1"/>
  <c r="O16" i="1" s="1"/>
  <c r="P15" i="1"/>
  <c r="H15" i="1"/>
  <c r="J15" i="1" s="1"/>
  <c r="P13" i="1"/>
  <c r="H13" i="1"/>
  <c r="J13" i="1" s="1"/>
  <c r="O13" i="1" s="1"/>
  <c r="P12" i="1"/>
  <c r="H12" i="1"/>
  <c r="J12" i="1" s="1"/>
  <c r="P10" i="1"/>
  <c r="J10" i="1"/>
  <c r="O10" i="1" s="1"/>
  <c r="H10" i="1"/>
  <c r="P9" i="1"/>
  <c r="J9" i="1"/>
  <c r="K9" i="1" s="1"/>
  <c r="H9" i="1"/>
  <c r="P8" i="1"/>
  <c r="H8" i="1"/>
  <c r="J8" i="1" s="1"/>
  <c r="O8" i="1" s="1"/>
  <c r="P7" i="1"/>
  <c r="H7" i="1"/>
  <c r="J7" i="1" s="1"/>
  <c r="P6" i="1"/>
  <c r="H6" i="1"/>
  <c r="J6" i="1" s="1"/>
  <c r="O6" i="1" s="1"/>
  <c r="K15" i="1" l="1"/>
  <c r="O15" i="1"/>
  <c r="K17" i="1"/>
  <c r="O17" i="1"/>
  <c r="K7" i="1"/>
  <c r="Q7" i="1" s="1"/>
  <c r="O7" i="1"/>
  <c r="K12" i="1"/>
  <c r="O12" i="1"/>
  <c r="Q9" i="1"/>
  <c r="O9" i="1"/>
  <c r="O50" i="1"/>
  <c r="K50" i="1"/>
  <c r="O52" i="1"/>
  <c r="K52" i="1"/>
  <c r="O22" i="1"/>
  <c r="K22" i="1"/>
  <c r="O24" i="1"/>
  <c r="K24" i="1"/>
  <c r="O26" i="1"/>
  <c r="K26" i="1"/>
  <c r="Q26" i="1" s="1"/>
  <c r="O28" i="1"/>
  <c r="K28" i="1"/>
  <c r="O30" i="1"/>
  <c r="K30" i="1"/>
  <c r="Q30" i="1" s="1"/>
  <c r="O32" i="1"/>
  <c r="K32" i="1"/>
  <c r="O34" i="1"/>
  <c r="K34" i="1"/>
  <c r="Q34" i="1" s="1"/>
  <c r="O36" i="1"/>
  <c r="K36" i="1"/>
  <c r="O38" i="1"/>
  <c r="K38" i="1"/>
  <c r="Q38" i="1" s="1"/>
  <c r="O40" i="1"/>
  <c r="K40" i="1"/>
  <c r="O42" i="1"/>
  <c r="K42" i="1"/>
  <c r="O51" i="1"/>
  <c r="K51" i="1"/>
  <c r="O53" i="1"/>
  <c r="K53" i="1"/>
  <c r="Q53" i="1" s="1"/>
  <c r="K20" i="1"/>
  <c r="O20" i="1"/>
  <c r="K23" i="1"/>
  <c r="O23" i="1"/>
  <c r="K25" i="1"/>
  <c r="O25" i="1"/>
  <c r="K27" i="1"/>
  <c r="O27" i="1"/>
  <c r="K29" i="1"/>
  <c r="O29" i="1"/>
  <c r="K31" i="1"/>
  <c r="O31" i="1"/>
  <c r="K33" i="1"/>
  <c r="O33" i="1"/>
  <c r="K35" i="1"/>
  <c r="O35" i="1"/>
  <c r="K37" i="1"/>
  <c r="O37" i="1"/>
  <c r="K39" i="1"/>
  <c r="O39" i="1"/>
  <c r="O45" i="1"/>
  <c r="K45" i="1"/>
  <c r="K6" i="1"/>
  <c r="Q6" i="1" s="1"/>
  <c r="K8" i="1"/>
  <c r="Q8" i="1" s="1"/>
  <c r="K10" i="1"/>
  <c r="Q10" i="1" s="1"/>
  <c r="K13" i="1"/>
  <c r="Q13" i="1" s="1"/>
  <c r="K16" i="1"/>
  <c r="Q16" i="1" s="1"/>
  <c r="K18" i="1"/>
  <c r="Q18" i="1" s="1"/>
  <c r="O41" i="1"/>
  <c r="Q41" i="1" s="1"/>
  <c r="O43" i="1"/>
  <c r="Q43" i="1" s="1"/>
  <c r="O46" i="1"/>
  <c r="Q46" i="1" s="1"/>
  <c r="O48" i="1"/>
  <c r="Q48" i="1" s="1"/>
  <c r="K47" i="1"/>
  <c r="Q47" i="1" s="1"/>
  <c r="K49" i="1"/>
  <c r="Q49" i="1" s="1"/>
  <c r="Q12" i="1" l="1"/>
  <c r="Q17" i="1"/>
  <c r="Q45" i="1"/>
  <c r="Q51" i="1"/>
  <c r="Q40" i="1"/>
  <c r="Q36" i="1"/>
  <c r="Q32" i="1"/>
  <c r="Q28" i="1"/>
  <c r="Q24" i="1"/>
  <c r="Q52" i="1"/>
  <c r="Q15" i="1"/>
  <c r="Q22" i="1"/>
  <c r="Q50" i="1"/>
  <c r="Q37" i="1"/>
  <c r="Q33" i="1"/>
  <c r="Q29" i="1"/>
  <c r="Q25" i="1"/>
  <c r="Q20" i="1"/>
  <c r="Q39" i="1"/>
  <c r="Q35" i="1"/>
  <c r="Q31" i="1"/>
  <c r="Q27" i="1"/>
  <c r="Q23" i="1"/>
  <c r="Q42" i="1"/>
</calcChain>
</file>

<file path=xl/sharedStrings.xml><?xml version="1.0" encoding="utf-8"?>
<sst xmlns="http://schemas.openxmlformats.org/spreadsheetml/2006/main" count="154" uniqueCount="100">
  <si>
    <t>REMUNERACION PLANTILLA PERSONAL SISTEMA DE AGUA POTABLE, ALCANTARILLADO Y SANEAMIENTO DEL MUNICIPIO DE AMECA, JALISCO 
2024</t>
  </si>
  <si>
    <t>AREA</t>
  </si>
  <si>
    <t>EMPLEADOS</t>
  </si>
  <si>
    <t xml:space="preserve">PUESTO </t>
  </si>
  <si>
    <t>FECHA DE INGRESO</t>
  </si>
  <si>
    <t>NO. PLAZAS</t>
  </si>
  <si>
    <t>CATEGORIA</t>
  </si>
  <si>
    <t xml:space="preserve">SUELDO DIARIO </t>
  </si>
  <si>
    <t>SUELDO QUINCENAL</t>
  </si>
  <si>
    <t>NETO</t>
  </si>
  <si>
    <t>MENSUAL</t>
  </si>
  <si>
    <t>ACUMULADO MARZO A JUNIO</t>
  </si>
  <si>
    <t>AGUINALDO</t>
  </si>
  <si>
    <t>PRIMA VACACIONAL</t>
  </si>
  <si>
    <t>ESTIMULO</t>
  </si>
  <si>
    <t>COMPENSACIONES</t>
  </si>
  <si>
    <t>TOTAL PRESTACIONES</t>
  </si>
  <si>
    <t>SUMA TOTAL DE 
REMUNERACIONES</t>
  </si>
  <si>
    <t>ADMINISTRATIVO</t>
  </si>
  <si>
    <t>Gutiérrez Rodríguez Leticia Cedilanid</t>
  </si>
  <si>
    <t>Afanadora</t>
  </si>
  <si>
    <t>Empleado de Confianza</t>
  </si>
  <si>
    <t>Fausto Sánchez Eimmy Aydet</t>
  </si>
  <si>
    <t>Encargada de Recursos Humanos</t>
  </si>
  <si>
    <t>Ornelas Sandoval Cesar Gildardo</t>
  </si>
  <si>
    <t>Encargado de Trasparencia y Sistemas</t>
  </si>
  <si>
    <t>Gutierrez Moron Jose Manuel</t>
  </si>
  <si>
    <t>Auxiliar Administrativo</t>
  </si>
  <si>
    <t>Cervantes Garcia Jeannette Zorayda</t>
  </si>
  <si>
    <t>DIRECCION</t>
  </si>
  <si>
    <t>Arana Martínez Viridiana</t>
  </si>
  <si>
    <t>Asistente de Direccion y Programas Federales</t>
  </si>
  <si>
    <t>Castro Andalón Luis Felipe</t>
  </si>
  <si>
    <t>Director General Interino</t>
  </si>
  <si>
    <t>Díaz Cárdenas Mayra Lizette</t>
  </si>
  <si>
    <t>Encargada de Area Comercial</t>
  </si>
  <si>
    <t>Luquin Castañeda Eder Ramón</t>
  </si>
  <si>
    <t>Encargado de Cultra del agua y Comunicacion Social</t>
  </si>
  <si>
    <t>Trigueros Lambaren Jack Robert</t>
  </si>
  <si>
    <t>Auxiliar Administrativo "Comunidad"</t>
  </si>
  <si>
    <t>Gustavo Mariscal Barbosa</t>
  </si>
  <si>
    <t>Lecturista/Notificador</t>
  </si>
  <si>
    <t>Uribe Medina Vanessa Noemi</t>
  </si>
  <si>
    <t>Cajera</t>
  </si>
  <si>
    <t>Garcia Vargas Arcadia</t>
  </si>
  <si>
    <t>Atención a Usuarios</t>
  </si>
  <si>
    <t>O P E R A T I V O</t>
  </si>
  <si>
    <t>Casillas Gutiérrez  Juan Carlos</t>
  </si>
  <si>
    <t xml:space="preserve">Albañil/Fontanero </t>
  </si>
  <si>
    <t>Curiel Ramírez Lázaro</t>
  </si>
  <si>
    <t>Instalaciones</t>
  </si>
  <si>
    <t>Figueroa Aldaco Héctor</t>
  </si>
  <si>
    <t>Hernández Gómez Casimiro</t>
  </si>
  <si>
    <t>Encargado de Cloración</t>
  </si>
  <si>
    <t>Luquin Colima Salvador</t>
  </si>
  <si>
    <t xml:space="preserve">Bacheo </t>
  </si>
  <si>
    <t>Sindicalizado</t>
  </si>
  <si>
    <t>González Castillo Juan</t>
  </si>
  <si>
    <t>Operador de Valvulas</t>
  </si>
  <si>
    <t>Medina Ortiz José Guadalupe</t>
  </si>
  <si>
    <t>Operador de Pipa</t>
  </si>
  <si>
    <t>Rodríguez Segoviano José Luis</t>
  </si>
  <si>
    <t>Albañil/Fontanero "Alcantarillado" Comunidad</t>
  </si>
  <si>
    <t>Salazar Luquin Juan Manuel</t>
  </si>
  <si>
    <t>García Flores Manuel</t>
  </si>
  <si>
    <t>Bacheo</t>
  </si>
  <si>
    <t>García Acosta José Rodolfo</t>
  </si>
  <si>
    <t>Operador de Mini Cargador</t>
  </si>
  <si>
    <t>Coronel Hernández Pavel</t>
  </si>
  <si>
    <t>Encargado de cuadrillas</t>
  </si>
  <si>
    <t>Flores Morales Leonides</t>
  </si>
  <si>
    <t>López Ruelas Sergio</t>
  </si>
  <si>
    <t>Auxiliar de Vactor</t>
  </si>
  <si>
    <t>Salazar Ramírez José Adrián</t>
  </si>
  <si>
    <t>Encargado de Almacen</t>
  </si>
  <si>
    <t>Toro Guillen Luis Alberto</t>
  </si>
  <si>
    <t>Tavarez Zepeda Gilberto</t>
  </si>
  <si>
    <t>Operador de Vactor</t>
  </si>
  <si>
    <t>Lopez Quijas Bruno</t>
  </si>
  <si>
    <t>Cortes</t>
  </si>
  <si>
    <t>Santiago León Luis Omar</t>
  </si>
  <si>
    <t>Lopez Quijas Luis Jaime</t>
  </si>
  <si>
    <t>Castro Olvera Jorge Heliodoro</t>
  </si>
  <si>
    <t>Ruiz Lomeli Edgar Santiago</t>
  </si>
  <si>
    <t>Auxiliar de Pipa</t>
  </si>
  <si>
    <t>SANEAMIENTO</t>
  </si>
  <si>
    <t>Colima López Noé Salvador</t>
  </si>
  <si>
    <t>Auxiliar Operativo P.T.A.R</t>
  </si>
  <si>
    <t>Olivares Rivas Octavio</t>
  </si>
  <si>
    <t>Fausto Ramírez Teodoro</t>
  </si>
  <si>
    <t>Aguirre Quiñonez Víctor Manuel</t>
  </si>
  <si>
    <t>Operador General P.T.A.R</t>
  </si>
  <si>
    <t>Rodriguez Sanchez Jorge</t>
  </si>
  <si>
    <t>Encargado de Planta de tratamiento</t>
  </si>
  <si>
    <t>Zarate Navarro José Martin</t>
  </si>
  <si>
    <t>Hernández García Víctor Manuel</t>
  </si>
  <si>
    <t>Operador P.T.A.R</t>
  </si>
  <si>
    <t>Ruelas Suistaita Rodolfo</t>
  </si>
  <si>
    <t>Balbaneda Santiago Rafael</t>
  </si>
  <si>
    <t>Jefe Planta de tratamiento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</si>
</sst>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vertical="center" textRotation="90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4" fontId="3" fillId="0" borderId="0" xfId="1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44" fontId="5" fillId="3" borderId="2" xfId="1" applyFont="1" applyFill="1" applyBorder="1" applyAlignment="1">
      <alignment horizontal="center" vertical="center"/>
    </xf>
    <xf numFmtId="44" fontId="5" fillId="3" borderId="2" xfId="1" applyFont="1" applyFill="1" applyBorder="1" applyAlignment="1">
      <alignment horizontal="center" vertical="center" wrapText="1"/>
    </xf>
    <xf numFmtId="44" fontId="3" fillId="4" borderId="3" xfId="1" applyFont="1" applyFill="1" applyBorder="1" applyAlignment="1">
      <alignment vertical="center"/>
    </xf>
    <xf numFmtId="0" fontId="3" fillId="4" borderId="3" xfId="0" applyFont="1" applyFill="1" applyBorder="1" applyAlignment="1">
      <alignment vertical="center" wrapText="1"/>
    </xf>
    <xf numFmtId="14" fontId="3" fillId="4" borderId="3" xfId="0" applyNumberFormat="1" applyFont="1" applyFill="1" applyBorder="1" applyAlignment="1">
      <alignment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3" fillId="4" borderId="4" xfId="0" applyFont="1" applyFill="1" applyBorder="1" applyAlignment="1">
      <alignment vertical="center"/>
    </xf>
    <xf numFmtId="14" fontId="3" fillId="4" borderId="4" xfId="0" applyNumberFormat="1" applyFont="1" applyFill="1" applyBorder="1" applyAlignment="1">
      <alignment vertical="center"/>
    </xf>
    <xf numFmtId="0" fontId="3" fillId="4" borderId="4" xfId="0" applyFont="1" applyFill="1" applyBorder="1" applyAlignment="1">
      <alignment horizontal="center" vertical="center"/>
    </xf>
    <xf numFmtId="44" fontId="3" fillId="4" borderId="4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14" fontId="3" fillId="4" borderId="5" xfId="0" applyNumberFormat="1" applyFont="1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vertical="center"/>
    </xf>
    <xf numFmtId="44" fontId="3" fillId="4" borderId="5" xfId="1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3" fillId="5" borderId="0" xfId="0" applyFont="1" applyFill="1" applyAlignment="1">
      <alignment vertical="center"/>
    </xf>
    <xf numFmtId="0" fontId="3" fillId="5" borderId="3" xfId="0" applyFont="1" applyFill="1" applyBorder="1" applyAlignment="1">
      <alignment vertical="center" wrapText="1"/>
    </xf>
    <xf numFmtId="14" fontId="3" fillId="5" borderId="3" xfId="0" applyNumberFormat="1" applyFont="1" applyFill="1" applyBorder="1" applyAlignment="1">
      <alignment vertical="center"/>
    </xf>
    <xf numFmtId="0" fontId="3" fillId="5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vertical="center"/>
    </xf>
    <xf numFmtId="44" fontId="3" fillId="5" borderId="3" xfId="1" applyFont="1" applyFill="1" applyBorder="1" applyAlignment="1">
      <alignment vertical="center"/>
    </xf>
    <xf numFmtId="44" fontId="3" fillId="5" borderId="5" xfId="1" applyFont="1" applyFill="1" applyBorder="1" applyAlignment="1">
      <alignment vertical="center"/>
    </xf>
    <xf numFmtId="0" fontId="3" fillId="6" borderId="0" xfId="0" applyFont="1" applyFill="1" applyAlignment="1">
      <alignment vertical="center"/>
    </xf>
    <xf numFmtId="14" fontId="3" fillId="4" borderId="3" xfId="0" applyNumberFormat="1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vertical="center"/>
    </xf>
    <xf numFmtId="0" fontId="6" fillId="0" borderId="0" xfId="0" applyFont="1" applyAlignment="1">
      <alignment vertical="center" textRotation="90"/>
    </xf>
    <xf numFmtId="0" fontId="3" fillId="7" borderId="3" xfId="0" applyFont="1" applyFill="1" applyBorder="1" applyAlignment="1">
      <alignment vertical="center"/>
    </xf>
    <xf numFmtId="14" fontId="3" fillId="7" borderId="3" xfId="0" applyNumberFormat="1" applyFont="1" applyFill="1" applyBorder="1" applyAlignment="1">
      <alignment vertical="center"/>
    </xf>
    <xf numFmtId="0" fontId="3" fillId="7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vertical="center"/>
    </xf>
    <xf numFmtId="44" fontId="3" fillId="7" borderId="3" xfId="1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14" fontId="3" fillId="4" borderId="3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 textRotation="90"/>
    </xf>
    <xf numFmtId="0" fontId="4" fillId="2" borderId="0" xfId="0" applyFont="1" applyFill="1" applyAlignment="1">
      <alignment horizontal="center" vertical="center" wrapText="1"/>
    </xf>
    <xf numFmtId="0" fontId="6" fillId="0" borderId="6" xfId="0" applyFont="1" applyBorder="1" applyAlignment="1">
      <alignment horizontal="center" vertical="center" textRotation="90"/>
    </xf>
    <xf numFmtId="0" fontId="6" fillId="0" borderId="7" xfId="0" applyFont="1" applyBorder="1" applyAlignment="1">
      <alignment horizontal="center" vertical="center" textRotation="90"/>
    </xf>
    <xf numFmtId="0" fontId="6" fillId="0" borderId="8" xfId="0" applyFont="1" applyBorder="1" applyAlignment="1">
      <alignment horizontal="center" vertical="center" textRotation="90"/>
    </xf>
    <xf numFmtId="0" fontId="3" fillId="4" borderId="3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textRotation="90"/>
    </xf>
    <xf numFmtId="0" fontId="2" fillId="0" borderId="7" xfId="0" applyFont="1" applyBorder="1" applyAlignment="1">
      <alignment horizontal="center" vertical="center" textRotation="90"/>
    </xf>
    <xf numFmtId="0" fontId="2" fillId="0" borderId="8" xfId="0" applyFont="1" applyBorder="1" applyAlignment="1">
      <alignment horizontal="center" vertical="center" textRotation="90"/>
    </xf>
    <xf numFmtId="0" fontId="6" fillId="0" borderId="9" xfId="0" applyFont="1" applyBorder="1" applyAlignment="1">
      <alignment horizontal="center" vertical="center" textRotation="90"/>
    </xf>
    <xf numFmtId="44" fontId="5" fillId="3" borderId="10" xfId="1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vertical="center"/>
    </xf>
    <xf numFmtId="8" fontId="3" fillId="4" borderId="5" xfId="1" applyNumberFormat="1" applyFont="1" applyFill="1" applyBorder="1" applyAlignment="1">
      <alignment horizontal="right" vertical="center"/>
    </xf>
    <xf numFmtId="44" fontId="3" fillId="4" borderId="12" xfId="1" applyFont="1" applyFill="1" applyBorder="1" applyAlignment="1">
      <alignment vertical="center"/>
    </xf>
    <xf numFmtId="0" fontId="7" fillId="4" borderId="13" xfId="0" applyFont="1" applyFill="1" applyBorder="1" applyAlignment="1">
      <alignment vertical="center"/>
    </xf>
    <xf numFmtId="44" fontId="3" fillId="4" borderId="14" xfId="1" applyFont="1" applyFill="1" applyBorder="1" applyAlignment="1">
      <alignment vertical="center"/>
    </xf>
    <xf numFmtId="0" fontId="5" fillId="4" borderId="13" xfId="0" applyFont="1" applyFill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4" fontId="3" fillId="0" borderId="0" xfId="1" applyFont="1" applyBorder="1" applyAlignment="1">
      <alignment vertical="center"/>
    </xf>
    <xf numFmtId="44" fontId="3" fillId="0" borderId="16" xfId="1" applyFont="1" applyBorder="1" applyAlignment="1">
      <alignment vertical="center"/>
    </xf>
    <xf numFmtId="0" fontId="7" fillId="4" borderId="17" xfId="0" applyFont="1" applyFill="1" applyBorder="1" applyAlignment="1">
      <alignment vertical="center"/>
    </xf>
    <xf numFmtId="44" fontId="3" fillId="4" borderId="18" xfId="1" applyFont="1" applyFill="1" applyBorder="1" applyAlignment="1">
      <alignment vertical="center"/>
    </xf>
    <xf numFmtId="0" fontId="7" fillId="5" borderId="11" xfId="0" applyFont="1" applyFill="1" applyBorder="1" applyAlignment="1">
      <alignment vertical="center"/>
    </xf>
    <xf numFmtId="0" fontId="3" fillId="5" borderId="5" xfId="0" applyFont="1" applyFill="1" applyBorder="1" applyAlignment="1">
      <alignment vertical="center" wrapText="1"/>
    </xf>
    <xf numFmtId="14" fontId="3" fillId="5" borderId="5" xfId="0" applyNumberFormat="1" applyFont="1" applyFill="1" applyBorder="1" applyAlignment="1">
      <alignment vertical="center"/>
    </xf>
    <xf numFmtId="0" fontId="3" fillId="5" borderId="5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vertical="center"/>
    </xf>
    <xf numFmtId="44" fontId="3" fillId="5" borderId="12" xfId="1" applyFont="1" applyFill="1" applyBorder="1" applyAlignment="1">
      <alignment vertical="center"/>
    </xf>
    <xf numFmtId="0" fontId="7" fillId="5" borderId="13" xfId="0" applyFont="1" applyFill="1" applyBorder="1" applyAlignment="1">
      <alignment vertical="center"/>
    </xf>
    <xf numFmtId="44" fontId="3" fillId="5" borderId="14" xfId="1" applyFont="1" applyFill="1" applyBorder="1" applyAlignment="1">
      <alignment vertical="center"/>
    </xf>
    <xf numFmtId="0" fontId="7" fillId="7" borderId="13" xfId="0" applyFont="1" applyFill="1" applyBorder="1" applyAlignment="1">
      <alignment vertical="center"/>
    </xf>
    <xf numFmtId="44" fontId="3" fillId="7" borderId="14" xfId="1" applyFont="1" applyFill="1" applyBorder="1" applyAlignment="1">
      <alignment vertical="center"/>
    </xf>
    <xf numFmtId="0" fontId="5" fillId="4" borderId="17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8" borderId="13" xfId="0" applyFont="1" applyFill="1" applyBorder="1" applyAlignment="1">
      <alignment vertical="center"/>
    </xf>
    <xf numFmtId="0" fontId="3" fillId="8" borderId="3" xfId="0" applyFont="1" applyFill="1" applyBorder="1" applyAlignment="1">
      <alignment vertical="center"/>
    </xf>
    <xf numFmtId="14" fontId="3" fillId="8" borderId="3" xfId="0" applyNumberFormat="1" applyFont="1" applyFill="1" applyBorder="1" applyAlignment="1">
      <alignment vertical="center"/>
    </xf>
    <xf numFmtId="0" fontId="3" fillId="8" borderId="3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vertical="center"/>
    </xf>
    <xf numFmtId="44" fontId="3" fillId="8" borderId="3" xfId="1" applyFont="1" applyFill="1" applyBorder="1" applyAlignment="1">
      <alignment vertical="center"/>
    </xf>
    <xf numFmtId="44" fontId="3" fillId="8" borderId="14" xfId="1" applyFont="1" applyFill="1" applyBorder="1" applyAlignment="1">
      <alignment vertical="center"/>
    </xf>
    <xf numFmtId="0" fontId="5" fillId="9" borderId="13" xfId="0" applyFont="1" applyFill="1" applyBorder="1" applyAlignment="1">
      <alignment vertical="center"/>
    </xf>
    <xf numFmtId="0" fontId="3" fillId="9" borderId="3" xfId="0" applyFont="1" applyFill="1" applyBorder="1" applyAlignment="1">
      <alignment vertical="center"/>
    </xf>
    <xf numFmtId="14" fontId="3" fillId="9" borderId="3" xfId="0" applyNumberFormat="1" applyFont="1" applyFill="1" applyBorder="1" applyAlignment="1">
      <alignment vertical="center"/>
    </xf>
    <xf numFmtId="0" fontId="3" fillId="9" borderId="3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vertical="center"/>
    </xf>
    <xf numFmtId="44" fontId="3" fillId="9" borderId="3" xfId="1" applyFont="1" applyFill="1" applyBorder="1" applyAlignment="1">
      <alignment vertical="center"/>
    </xf>
    <xf numFmtId="44" fontId="3" fillId="9" borderId="14" xfId="1" applyFont="1" applyFill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396F3-AAB7-49E7-9B9D-ABDF23FC8417}">
  <dimension ref="A1:CU54"/>
  <sheetViews>
    <sheetView tabSelected="1" topLeftCell="E1" zoomScaleNormal="100" workbookViewId="0">
      <selection activeCell="H46" sqref="H46"/>
    </sheetView>
  </sheetViews>
  <sheetFormatPr baseColWidth="10" defaultRowHeight="15" x14ac:dyDescent="0.25"/>
  <cols>
    <col min="1" max="1" width="5.28515625" style="1" bestFit="1" customWidth="1"/>
    <col min="2" max="2" width="30" style="2" bestFit="1" customWidth="1"/>
    <col min="3" max="3" width="29.140625" style="2" bestFit="1" customWidth="1"/>
    <col min="4" max="4" width="15.7109375" style="2" customWidth="1"/>
    <col min="5" max="5" width="10.28515625" style="3" customWidth="1"/>
    <col min="6" max="6" width="19.140625" style="2" customWidth="1"/>
    <col min="7" max="7" width="14.5703125" style="4" customWidth="1"/>
    <col min="8" max="8" width="18.140625" style="4" customWidth="1"/>
    <col min="9" max="10" width="11" style="4" customWidth="1"/>
    <col min="11" max="11" width="12" style="4" customWidth="1"/>
    <col min="12" max="13" width="18.7109375" style="4" customWidth="1"/>
    <col min="14" max="14" width="14" style="4" customWidth="1"/>
    <col min="15" max="15" width="17" style="4" customWidth="1"/>
    <col min="16" max="16" width="18.7109375" style="4" customWidth="1"/>
    <col min="17" max="17" width="17.7109375" style="4" customWidth="1"/>
    <col min="18" max="16384" width="11.42578125" style="2"/>
  </cols>
  <sheetData>
    <row r="1" spans="1:99" ht="6" customHeight="1" x14ac:dyDescent="0.25"/>
    <row r="2" spans="1:99" ht="25.5" customHeight="1" x14ac:dyDescent="0.25">
      <c r="A2" s="47"/>
      <c r="B2" s="48" t="s">
        <v>0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spans="1:99" ht="25.5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99" ht="12" customHeight="1" thickBot="1" x14ac:dyDescent="0.3"/>
    <row r="5" spans="1:99" ht="39" thickBot="1" x14ac:dyDescent="0.3">
      <c r="A5" s="5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8" t="s">
        <v>11</v>
      </c>
      <c r="L5" s="8" t="s">
        <v>12</v>
      </c>
      <c r="M5" s="8" t="s">
        <v>13</v>
      </c>
      <c r="N5" s="8" t="s">
        <v>14</v>
      </c>
      <c r="O5" s="7" t="s">
        <v>15</v>
      </c>
      <c r="P5" s="8" t="s">
        <v>16</v>
      </c>
      <c r="Q5" s="57" t="s">
        <v>17</v>
      </c>
    </row>
    <row r="6" spans="1:99" ht="25.5" customHeight="1" x14ac:dyDescent="0.25">
      <c r="A6" s="56" t="s">
        <v>18</v>
      </c>
      <c r="B6" s="58" t="s">
        <v>19</v>
      </c>
      <c r="C6" s="45" t="s">
        <v>20</v>
      </c>
      <c r="D6" s="19">
        <v>39787</v>
      </c>
      <c r="E6" s="20">
        <v>2</v>
      </c>
      <c r="F6" s="21" t="s">
        <v>21</v>
      </c>
      <c r="G6" s="59">
        <v>316.37</v>
      </c>
      <c r="H6" s="22">
        <f>G6*15</f>
        <v>4745.55</v>
      </c>
      <c r="I6" s="22">
        <v>4325.6000000000004</v>
      </c>
      <c r="J6" s="22">
        <f>H6*2</f>
        <v>9491.1</v>
      </c>
      <c r="K6" s="22">
        <f>J6*4</f>
        <v>37964.400000000001</v>
      </c>
      <c r="L6" s="22"/>
      <c r="M6" s="22">
        <v>0</v>
      </c>
      <c r="N6" s="22">
        <v>0</v>
      </c>
      <c r="O6" s="22">
        <f t="shared" ref="O6:O10" si="0">J6*1.04-J6</f>
        <v>379.64400000000023</v>
      </c>
      <c r="P6" s="22">
        <f>+L6+M6+N6</f>
        <v>0</v>
      </c>
      <c r="Q6" s="60">
        <f t="shared" ref="Q6:Q10" si="1">+K6+L6+O6</f>
        <v>38344.044000000002</v>
      </c>
    </row>
    <row r="7" spans="1:99" ht="25.5" customHeight="1" x14ac:dyDescent="0.25">
      <c r="A7" s="50"/>
      <c r="B7" s="61" t="s">
        <v>22</v>
      </c>
      <c r="C7" s="10" t="s">
        <v>23</v>
      </c>
      <c r="D7" s="11">
        <v>40889</v>
      </c>
      <c r="E7" s="12">
        <v>1</v>
      </c>
      <c r="F7" s="34" t="s">
        <v>21</v>
      </c>
      <c r="G7" s="9">
        <v>647.33000000000004</v>
      </c>
      <c r="H7" s="9">
        <f t="shared" ref="H7:H10" si="2">G7*15</f>
        <v>9709.9500000000007</v>
      </c>
      <c r="I7" s="9">
        <v>8274</v>
      </c>
      <c r="J7" s="9">
        <f>H7*2</f>
        <v>19419.900000000001</v>
      </c>
      <c r="K7" s="9">
        <f>J7*4</f>
        <v>77679.600000000006</v>
      </c>
      <c r="L7" s="9"/>
      <c r="M7" s="9">
        <v>0</v>
      </c>
      <c r="N7" s="9">
        <v>0</v>
      </c>
      <c r="O7" s="9">
        <f t="shared" si="0"/>
        <v>776.7960000000021</v>
      </c>
      <c r="P7" s="9">
        <f t="shared" ref="P7:P10" si="3">+L7+M7+N7</f>
        <v>0</v>
      </c>
      <c r="Q7" s="62">
        <f t="shared" si="1"/>
        <v>78456.396000000008</v>
      </c>
    </row>
    <row r="8" spans="1:99" ht="25.5" customHeight="1" x14ac:dyDescent="0.25">
      <c r="A8" s="50"/>
      <c r="B8" s="61" t="s">
        <v>24</v>
      </c>
      <c r="C8" s="10" t="s">
        <v>25</v>
      </c>
      <c r="D8" s="11">
        <v>41259</v>
      </c>
      <c r="E8" s="12">
        <v>1</v>
      </c>
      <c r="F8" s="34" t="s">
        <v>21</v>
      </c>
      <c r="G8" s="9">
        <v>647.33000000000004</v>
      </c>
      <c r="H8" s="9">
        <f t="shared" si="2"/>
        <v>9709.9500000000007</v>
      </c>
      <c r="I8" s="9">
        <v>8274.4</v>
      </c>
      <c r="J8" s="9">
        <f>H8*2</f>
        <v>19419.900000000001</v>
      </c>
      <c r="K8" s="9">
        <f>J8*4</f>
        <v>77679.600000000006</v>
      </c>
      <c r="L8" s="9"/>
      <c r="M8" s="9">
        <v>0</v>
      </c>
      <c r="N8" s="9">
        <v>0</v>
      </c>
      <c r="O8" s="9">
        <f t="shared" si="0"/>
        <v>776.7960000000021</v>
      </c>
      <c r="P8" s="9">
        <f t="shared" si="3"/>
        <v>0</v>
      </c>
      <c r="Q8" s="62">
        <f t="shared" si="1"/>
        <v>78456.396000000008</v>
      </c>
    </row>
    <row r="9" spans="1:99" s="13" customFormat="1" ht="25.5" customHeight="1" x14ac:dyDescent="0.25">
      <c r="A9" s="50"/>
      <c r="B9" s="61" t="s">
        <v>26</v>
      </c>
      <c r="C9" s="10" t="s">
        <v>27</v>
      </c>
      <c r="D9" s="11">
        <v>43922</v>
      </c>
      <c r="E9" s="12">
        <v>1</v>
      </c>
      <c r="F9" s="34" t="s">
        <v>21</v>
      </c>
      <c r="G9" s="9">
        <v>304.2</v>
      </c>
      <c r="H9" s="9">
        <f t="shared" si="2"/>
        <v>4563</v>
      </c>
      <c r="I9" s="9">
        <v>4172.3999999999996</v>
      </c>
      <c r="J9" s="9">
        <f>H9*2</f>
        <v>9126</v>
      </c>
      <c r="K9" s="9">
        <f>J9*4</f>
        <v>36504</v>
      </c>
      <c r="L9" s="9"/>
      <c r="M9" s="9">
        <v>0</v>
      </c>
      <c r="N9" s="9">
        <v>0</v>
      </c>
      <c r="O9" s="9">
        <f t="shared" si="0"/>
        <v>365.04000000000087</v>
      </c>
      <c r="P9" s="9">
        <f t="shared" si="3"/>
        <v>0</v>
      </c>
      <c r="Q9" s="62">
        <f t="shared" si="1"/>
        <v>36869.040000000001</v>
      </c>
    </row>
    <row r="10" spans="1:99" ht="25.5" customHeight="1" thickBot="1" x14ac:dyDescent="0.3">
      <c r="A10" s="51"/>
      <c r="B10" s="63" t="s">
        <v>28</v>
      </c>
      <c r="C10" s="23" t="s">
        <v>20</v>
      </c>
      <c r="D10" s="11">
        <v>43586</v>
      </c>
      <c r="E10" s="12">
        <v>2</v>
      </c>
      <c r="F10" s="34" t="s">
        <v>21</v>
      </c>
      <c r="G10" s="9">
        <v>250</v>
      </c>
      <c r="H10" s="9">
        <f t="shared" si="2"/>
        <v>3750</v>
      </c>
      <c r="I10" s="9">
        <v>3463.4</v>
      </c>
      <c r="J10" s="9">
        <f t="shared" ref="J10" si="4">H10*2</f>
        <v>7500</v>
      </c>
      <c r="K10" s="9">
        <f>J10*4</f>
        <v>30000</v>
      </c>
      <c r="L10" s="9"/>
      <c r="M10" s="9">
        <v>0</v>
      </c>
      <c r="N10" s="9">
        <v>0</v>
      </c>
      <c r="O10" s="9">
        <f t="shared" si="0"/>
        <v>300</v>
      </c>
      <c r="P10" s="9">
        <f t="shared" si="3"/>
        <v>0</v>
      </c>
      <c r="Q10" s="62">
        <f t="shared" si="1"/>
        <v>30300</v>
      </c>
    </row>
    <row r="11" spans="1:99" ht="7.5" customHeight="1" thickBot="1" x14ac:dyDescent="0.3">
      <c r="B11" s="64"/>
      <c r="C11" s="65"/>
      <c r="D11" s="65"/>
      <c r="E11" s="66"/>
      <c r="F11" s="67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9"/>
    </row>
    <row r="12" spans="1:99" ht="25.5" customHeight="1" x14ac:dyDescent="0.25">
      <c r="A12" s="49" t="s">
        <v>29</v>
      </c>
      <c r="B12" s="61" t="s">
        <v>30</v>
      </c>
      <c r="C12" s="52" t="s">
        <v>31</v>
      </c>
      <c r="D12" s="11">
        <v>40645</v>
      </c>
      <c r="E12" s="12">
        <v>1</v>
      </c>
      <c r="F12" s="34" t="s">
        <v>21</v>
      </c>
      <c r="G12" s="9">
        <v>647.33000000000004</v>
      </c>
      <c r="H12" s="9">
        <f>G12*15</f>
        <v>9709.9500000000007</v>
      </c>
      <c r="I12" s="9">
        <v>8274</v>
      </c>
      <c r="J12" s="9">
        <f>H12*2</f>
        <v>19419.900000000001</v>
      </c>
      <c r="K12" s="9">
        <f>J12*4</f>
        <v>77679.600000000006</v>
      </c>
      <c r="L12" s="9"/>
      <c r="M12" s="9">
        <v>0</v>
      </c>
      <c r="N12" s="9">
        <v>0</v>
      </c>
      <c r="O12" s="9">
        <f>J12*1.04-J12</f>
        <v>776.7960000000021</v>
      </c>
      <c r="P12" s="9">
        <f>+L12+M12+N12</f>
        <v>0</v>
      </c>
      <c r="Q12" s="62">
        <f>+K12+L12+O12</f>
        <v>78456.396000000008</v>
      </c>
    </row>
    <row r="13" spans="1:99" s="24" customFormat="1" ht="49.5" customHeight="1" thickBot="1" x14ac:dyDescent="0.3">
      <c r="A13" s="50"/>
      <c r="B13" s="70" t="s">
        <v>32</v>
      </c>
      <c r="C13" s="14" t="s">
        <v>33</v>
      </c>
      <c r="D13" s="15">
        <v>43389</v>
      </c>
      <c r="E13" s="16">
        <v>1</v>
      </c>
      <c r="F13" s="36" t="s">
        <v>21</v>
      </c>
      <c r="G13" s="17">
        <v>1297.21</v>
      </c>
      <c r="H13" s="17">
        <f>G13*15</f>
        <v>19458.150000000001</v>
      </c>
      <c r="I13" s="17">
        <v>15737.6</v>
      </c>
      <c r="J13" s="17">
        <f>H13*2</f>
        <v>38916.300000000003</v>
      </c>
      <c r="K13" s="17">
        <f>J13*4</f>
        <v>155665.20000000001</v>
      </c>
      <c r="L13" s="17"/>
      <c r="M13" s="17">
        <v>0</v>
      </c>
      <c r="N13" s="17">
        <v>0</v>
      </c>
      <c r="O13" s="17">
        <f>J13*1.04-J13</f>
        <v>1556.6520000000019</v>
      </c>
      <c r="P13" s="17">
        <f>+L13+M13+N13</f>
        <v>0</v>
      </c>
      <c r="Q13" s="71">
        <f>+K13+L13+O13</f>
        <v>157221.85200000001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</row>
    <row r="14" spans="1:99" ht="8.25" customHeight="1" thickBot="1" x14ac:dyDescent="0.3">
      <c r="B14" s="18"/>
      <c r="F14" s="18"/>
    </row>
    <row r="15" spans="1:99" s="31" customFormat="1" ht="25.5" customHeight="1" x14ac:dyDescent="0.25">
      <c r="A15" s="50"/>
      <c r="B15" s="72" t="s">
        <v>34</v>
      </c>
      <c r="C15" s="73" t="s">
        <v>35</v>
      </c>
      <c r="D15" s="74">
        <v>39736</v>
      </c>
      <c r="E15" s="75">
        <v>1</v>
      </c>
      <c r="F15" s="76" t="s">
        <v>21</v>
      </c>
      <c r="G15" s="30">
        <v>647.33000000000004</v>
      </c>
      <c r="H15" s="30">
        <f t="shared" ref="H15:H20" si="5">G15*15</f>
        <v>9709.9500000000007</v>
      </c>
      <c r="I15" s="30">
        <v>8274</v>
      </c>
      <c r="J15" s="30">
        <f>H15*2</f>
        <v>19419.900000000001</v>
      </c>
      <c r="K15" s="30">
        <f>J15*1.5</f>
        <v>29129.850000000002</v>
      </c>
      <c r="L15" s="30"/>
      <c r="M15" s="30">
        <v>0</v>
      </c>
      <c r="N15" s="30">
        <v>0</v>
      </c>
      <c r="O15" s="30">
        <f t="shared" ref="O15:O20" si="6">J15*1.04-J15</f>
        <v>776.7960000000021</v>
      </c>
      <c r="P15" s="30">
        <f t="shared" ref="P15:P20" si="7">+L15+M15+N15</f>
        <v>0</v>
      </c>
      <c r="Q15" s="77">
        <f t="shared" ref="Q15:Q20" si="8">+K15+L15+O15</f>
        <v>29906.646000000004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</row>
    <row r="16" spans="1:99" ht="25.5" customHeight="1" x14ac:dyDescent="0.25">
      <c r="A16" s="50"/>
      <c r="B16" s="61" t="s">
        <v>36</v>
      </c>
      <c r="C16" s="10" t="s">
        <v>37</v>
      </c>
      <c r="D16" s="32">
        <v>40924</v>
      </c>
      <c r="E16" s="33">
        <v>1</v>
      </c>
      <c r="F16" s="34" t="s">
        <v>21</v>
      </c>
      <c r="G16" s="9">
        <v>363.67</v>
      </c>
      <c r="H16" s="9">
        <f t="shared" si="5"/>
        <v>5455.05</v>
      </c>
      <c r="I16" s="9">
        <v>4912</v>
      </c>
      <c r="J16" s="9">
        <f t="shared" ref="J16:J20" si="9">H16*2</f>
        <v>10910.1</v>
      </c>
      <c r="K16" s="9">
        <f>J16*4</f>
        <v>43640.4</v>
      </c>
      <c r="L16" s="9"/>
      <c r="M16" s="9">
        <v>0</v>
      </c>
      <c r="N16" s="9">
        <v>0</v>
      </c>
      <c r="O16" s="9">
        <f t="shared" si="6"/>
        <v>436.40400000000045</v>
      </c>
      <c r="P16" s="9">
        <f t="shared" si="7"/>
        <v>0</v>
      </c>
      <c r="Q16" s="62">
        <f t="shared" si="8"/>
        <v>44076.804000000004</v>
      </c>
    </row>
    <row r="17" spans="1:99" s="31" customFormat="1" ht="25.5" customHeight="1" x14ac:dyDescent="0.25">
      <c r="A17" s="50"/>
      <c r="B17" s="78" t="s">
        <v>38</v>
      </c>
      <c r="C17" s="25" t="s">
        <v>39</v>
      </c>
      <c r="D17" s="26">
        <v>43236</v>
      </c>
      <c r="E17" s="27">
        <v>1</v>
      </c>
      <c r="F17" s="28" t="s">
        <v>21</v>
      </c>
      <c r="G17" s="29">
        <v>250</v>
      </c>
      <c r="H17" s="29">
        <f t="shared" si="5"/>
        <v>3750</v>
      </c>
      <c r="I17" s="29">
        <v>3463.4</v>
      </c>
      <c r="J17" s="29">
        <f t="shared" si="9"/>
        <v>7500</v>
      </c>
      <c r="K17" s="29">
        <f>J17*2.5</f>
        <v>18750</v>
      </c>
      <c r="L17" s="29"/>
      <c r="M17" s="29">
        <v>0</v>
      </c>
      <c r="N17" s="29">
        <v>0</v>
      </c>
      <c r="O17" s="29">
        <f t="shared" si="6"/>
        <v>300</v>
      </c>
      <c r="P17" s="29">
        <f t="shared" si="7"/>
        <v>0</v>
      </c>
      <c r="Q17" s="79">
        <f t="shared" si="8"/>
        <v>19050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</row>
    <row r="18" spans="1:99" ht="25.5" customHeight="1" x14ac:dyDescent="0.25">
      <c r="A18" s="50"/>
      <c r="B18" s="61" t="s">
        <v>40</v>
      </c>
      <c r="C18" s="23" t="s">
        <v>41</v>
      </c>
      <c r="D18" s="11">
        <v>43420</v>
      </c>
      <c r="E18" s="12">
        <v>2</v>
      </c>
      <c r="F18" s="34" t="s">
        <v>21</v>
      </c>
      <c r="G18" s="9">
        <v>316.36</v>
      </c>
      <c r="H18" s="9">
        <f t="shared" si="5"/>
        <v>4745.4000000000005</v>
      </c>
      <c r="I18" s="9">
        <v>4325.3999999999996</v>
      </c>
      <c r="J18" s="9">
        <f t="shared" si="9"/>
        <v>9490.8000000000011</v>
      </c>
      <c r="K18" s="9">
        <f>J18*4</f>
        <v>37963.200000000004</v>
      </c>
      <c r="L18" s="9"/>
      <c r="M18" s="9">
        <v>0</v>
      </c>
      <c r="N18" s="9">
        <v>0</v>
      </c>
      <c r="O18" s="9">
        <f t="shared" si="6"/>
        <v>379.63199999999961</v>
      </c>
      <c r="P18" s="9">
        <f t="shared" si="7"/>
        <v>0</v>
      </c>
      <c r="Q18" s="62">
        <f t="shared" si="8"/>
        <v>38342.832000000002</v>
      </c>
    </row>
    <row r="19" spans="1:99" ht="25.5" customHeight="1" x14ac:dyDescent="0.25">
      <c r="A19" s="50"/>
      <c r="B19" s="61" t="s">
        <v>42</v>
      </c>
      <c r="C19" s="23" t="s">
        <v>43</v>
      </c>
      <c r="D19" s="11">
        <v>45292</v>
      </c>
      <c r="E19" s="12">
        <v>1</v>
      </c>
      <c r="F19" s="34" t="s">
        <v>21</v>
      </c>
      <c r="G19" s="9">
        <v>265.94</v>
      </c>
      <c r="H19" s="9">
        <v>3989.1</v>
      </c>
      <c r="I19" s="9">
        <v>3676.4</v>
      </c>
      <c r="J19" s="9">
        <f t="shared" si="9"/>
        <v>7978.2</v>
      </c>
      <c r="K19" s="9">
        <f>J19*4</f>
        <v>31912.799999999999</v>
      </c>
      <c r="L19" s="9"/>
      <c r="M19" s="9">
        <v>0</v>
      </c>
      <c r="N19" s="9">
        <v>0</v>
      </c>
      <c r="O19" s="9">
        <f t="shared" si="6"/>
        <v>319.1279999999997</v>
      </c>
      <c r="P19" s="9">
        <f t="shared" si="7"/>
        <v>0</v>
      </c>
      <c r="Q19" s="62">
        <f t="shared" si="8"/>
        <v>32231.928</v>
      </c>
    </row>
    <row r="20" spans="1:99" ht="25.5" customHeight="1" thickBot="1" x14ac:dyDescent="0.3">
      <c r="A20" s="51"/>
      <c r="B20" s="70" t="s">
        <v>44</v>
      </c>
      <c r="C20" s="35" t="s">
        <v>45</v>
      </c>
      <c r="D20" s="15">
        <v>43409</v>
      </c>
      <c r="E20" s="16">
        <v>1</v>
      </c>
      <c r="F20" s="36" t="s">
        <v>21</v>
      </c>
      <c r="G20" s="17">
        <v>250</v>
      </c>
      <c r="H20" s="17">
        <f t="shared" si="5"/>
        <v>3750</v>
      </c>
      <c r="I20" s="17">
        <v>3463.4</v>
      </c>
      <c r="J20" s="17">
        <f t="shared" si="9"/>
        <v>7500</v>
      </c>
      <c r="K20" s="17">
        <f>J20*4</f>
        <v>30000</v>
      </c>
      <c r="L20" s="17"/>
      <c r="M20" s="17">
        <v>0</v>
      </c>
      <c r="N20" s="17">
        <v>0</v>
      </c>
      <c r="O20" s="17">
        <f t="shared" si="6"/>
        <v>300</v>
      </c>
      <c r="P20" s="17">
        <f t="shared" si="7"/>
        <v>0</v>
      </c>
      <c r="Q20" s="71">
        <f t="shared" si="8"/>
        <v>30300</v>
      </c>
    </row>
    <row r="21" spans="1:99" ht="7.5" customHeight="1" thickBot="1" x14ac:dyDescent="0.3">
      <c r="A21" s="37"/>
      <c r="B21" s="18"/>
      <c r="F21" s="18"/>
    </row>
    <row r="22" spans="1:99" ht="25.5" customHeight="1" x14ac:dyDescent="0.25">
      <c r="A22" s="53" t="s">
        <v>46</v>
      </c>
      <c r="B22" s="58" t="s">
        <v>47</v>
      </c>
      <c r="C22" s="45" t="s">
        <v>48</v>
      </c>
      <c r="D22" s="19">
        <v>39787</v>
      </c>
      <c r="E22" s="20">
        <v>4</v>
      </c>
      <c r="F22" s="21" t="s">
        <v>21</v>
      </c>
      <c r="G22" s="22">
        <v>331.22</v>
      </c>
      <c r="H22" s="22">
        <f>G22*15</f>
        <v>4968.3</v>
      </c>
      <c r="I22" s="22">
        <v>4512.3999999999996</v>
      </c>
      <c r="J22" s="22">
        <f t="shared" ref="J22:J43" si="10">H22*2</f>
        <v>9936.6</v>
      </c>
      <c r="K22" s="22">
        <f t="shared" ref="K22:K37" si="11">J22*4</f>
        <v>39746.400000000001</v>
      </c>
      <c r="L22" s="22"/>
      <c r="M22" s="22">
        <v>0</v>
      </c>
      <c r="N22" s="22">
        <v>0</v>
      </c>
      <c r="O22" s="22">
        <f t="shared" ref="O22:O43" si="12">J22*1.04-J22</f>
        <v>397.46399999999994</v>
      </c>
      <c r="P22" s="22">
        <f>+L22+M22+N22</f>
        <v>0</v>
      </c>
      <c r="Q22" s="60">
        <f t="shared" ref="Q22:Q43" si="13">+K22+L22+O22</f>
        <v>40143.864000000001</v>
      </c>
    </row>
    <row r="23" spans="1:99" ht="25.5" customHeight="1" x14ac:dyDescent="0.25">
      <c r="A23" s="54"/>
      <c r="B23" s="61" t="s">
        <v>49</v>
      </c>
      <c r="C23" s="23" t="s">
        <v>50</v>
      </c>
      <c r="D23" s="11">
        <v>37271</v>
      </c>
      <c r="E23" s="12">
        <v>3</v>
      </c>
      <c r="F23" s="34" t="s">
        <v>21</v>
      </c>
      <c r="G23" s="9">
        <v>444.36</v>
      </c>
      <c r="H23" s="9">
        <f t="shared" ref="H23:H42" si="14">G23*15</f>
        <v>6665.4000000000005</v>
      </c>
      <c r="I23" s="9">
        <v>5880</v>
      </c>
      <c r="J23" s="9">
        <f t="shared" si="10"/>
        <v>13330.800000000001</v>
      </c>
      <c r="K23" s="9">
        <f t="shared" si="11"/>
        <v>53323.200000000004</v>
      </c>
      <c r="L23" s="9"/>
      <c r="M23" s="9">
        <v>0</v>
      </c>
      <c r="N23" s="9">
        <v>0</v>
      </c>
      <c r="O23" s="9">
        <f t="shared" si="12"/>
        <v>533.23199999999997</v>
      </c>
      <c r="P23" s="9">
        <f>+L23+N23</f>
        <v>0</v>
      </c>
      <c r="Q23" s="62">
        <f t="shared" si="13"/>
        <v>53856.432000000001</v>
      </c>
    </row>
    <row r="24" spans="1:99" ht="25.5" customHeight="1" x14ac:dyDescent="0.25">
      <c r="A24" s="54"/>
      <c r="B24" s="61" t="s">
        <v>51</v>
      </c>
      <c r="C24" s="23" t="s">
        <v>48</v>
      </c>
      <c r="D24" s="11">
        <v>37257</v>
      </c>
      <c r="E24" s="12">
        <v>4</v>
      </c>
      <c r="F24" s="34" t="s">
        <v>21</v>
      </c>
      <c r="G24" s="9">
        <v>458.22</v>
      </c>
      <c r="H24" s="9">
        <f t="shared" si="14"/>
        <v>6873.3</v>
      </c>
      <c r="I24" s="9">
        <v>6043.4</v>
      </c>
      <c r="J24" s="9">
        <f t="shared" si="10"/>
        <v>13746.6</v>
      </c>
      <c r="K24" s="9">
        <f t="shared" si="11"/>
        <v>54986.400000000001</v>
      </c>
      <c r="L24" s="9"/>
      <c r="M24" s="9">
        <v>0</v>
      </c>
      <c r="N24" s="9">
        <v>0</v>
      </c>
      <c r="O24" s="9">
        <f t="shared" si="12"/>
        <v>549.8640000000014</v>
      </c>
      <c r="P24" s="9">
        <f>+L24+N24</f>
        <v>0</v>
      </c>
      <c r="Q24" s="62">
        <f t="shared" si="13"/>
        <v>55536.264000000003</v>
      </c>
    </row>
    <row r="25" spans="1:99" ht="25.5" customHeight="1" x14ac:dyDescent="0.25">
      <c r="A25" s="54"/>
      <c r="B25" s="61" t="s">
        <v>52</v>
      </c>
      <c r="C25" s="23" t="s">
        <v>53</v>
      </c>
      <c r="D25" s="11">
        <v>43435</v>
      </c>
      <c r="E25" s="12">
        <v>1</v>
      </c>
      <c r="F25" s="34" t="s">
        <v>21</v>
      </c>
      <c r="G25" s="9">
        <v>269.83</v>
      </c>
      <c r="H25" s="9">
        <f t="shared" si="14"/>
        <v>4047.45</v>
      </c>
      <c r="I25" s="9">
        <v>3728.4</v>
      </c>
      <c r="J25" s="9">
        <f t="shared" si="10"/>
        <v>8094.9</v>
      </c>
      <c r="K25" s="9">
        <f t="shared" si="11"/>
        <v>32379.599999999999</v>
      </c>
      <c r="L25" s="9"/>
      <c r="M25" s="9">
        <v>0</v>
      </c>
      <c r="N25" s="9">
        <v>0</v>
      </c>
      <c r="O25" s="9">
        <f t="shared" si="12"/>
        <v>323.79600000000028</v>
      </c>
      <c r="P25" s="9">
        <f>+L25+N25</f>
        <v>0</v>
      </c>
      <c r="Q25" s="62">
        <f t="shared" si="13"/>
        <v>32703.396000000001</v>
      </c>
    </row>
    <row r="26" spans="1:99" s="83" customFormat="1" ht="25.5" customHeight="1" x14ac:dyDescent="0.25">
      <c r="A26" s="54"/>
      <c r="B26" s="80" t="s">
        <v>54</v>
      </c>
      <c r="C26" s="38" t="s">
        <v>55</v>
      </c>
      <c r="D26" s="39">
        <v>37288</v>
      </c>
      <c r="E26" s="40">
        <v>3</v>
      </c>
      <c r="F26" s="41" t="s">
        <v>56</v>
      </c>
      <c r="G26" s="42">
        <v>444.37</v>
      </c>
      <c r="H26" s="42">
        <f t="shared" si="14"/>
        <v>6665.55</v>
      </c>
      <c r="I26" s="42">
        <v>5880</v>
      </c>
      <c r="J26" s="42">
        <f t="shared" si="10"/>
        <v>13331.1</v>
      </c>
      <c r="K26" s="42">
        <f t="shared" si="11"/>
        <v>53324.4</v>
      </c>
      <c r="L26" s="42"/>
      <c r="M26" s="42">
        <v>0</v>
      </c>
      <c r="N26" s="42">
        <v>0</v>
      </c>
      <c r="O26" s="42">
        <f t="shared" si="12"/>
        <v>533.2440000000006</v>
      </c>
      <c r="P26" s="42">
        <f>+L26+M26+N26</f>
        <v>0</v>
      </c>
      <c r="Q26" s="81">
        <f t="shared" si="13"/>
        <v>53857.644</v>
      </c>
    </row>
    <row r="27" spans="1:99" ht="25.5" customHeight="1" x14ac:dyDescent="0.25">
      <c r="A27" s="54"/>
      <c r="B27" s="61" t="s">
        <v>57</v>
      </c>
      <c r="C27" s="23" t="s">
        <v>58</v>
      </c>
      <c r="D27" s="11">
        <v>38143</v>
      </c>
      <c r="E27" s="12">
        <v>3</v>
      </c>
      <c r="F27" s="34" t="s">
        <v>21</v>
      </c>
      <c r="G27" s="9">
        <v>359.89</v>
      </c>
      <c r="H27" s="9">
        <f t="shared" si="14"/>
        <v>5398.3499999999995</v>
      </c>
      <c r="I27" s="9">
        <v>4865.3999999999996</v>
      </c>
      <c r="J27" s="9">
        <f t="shared" si="10"/>
        <v>10796.699999999999</v>
      </c>
      <c r="K27" s="9">
        <f t="shared" si="11"/>
        <v>43186.799999999996</v>
      </c>
      <c r="L27" s="9"/>
      <c r="M27" s="9">
        <v>0</v>
      </c>
      <c r="N27" s="9">
        <v>0</v>
      </c>
      <c r="O27" s="9">
        <f t="shared" si="12"/>
        <v>431.86800000000039</v>
      </c>
      <c r="P27" s="9">
        <f>+L27+M27+N27</f>
        <v>0</v>
      </c>
      <c r="Q27" s="62">
        <f t="shared" si="13"/>
        <v>43618.667999999998</v>
      </c>
    </row>
    <row r="28" spans="1:99" ht="25.5" customHeight="1" x14ac:dyDescent="0.25">
      <c r="A28" s="54"/>
      <c r="B28" s="63" t="s">
        <v>59</v>
      </c>
      <c r="C28" s="23" t="s">
        <v>60</v>
      </c>
      <c r="D28" s="11">
        <v>39455</v>
      </c>
      <c r="E28" s="12">
        <v>1</v>
      </c>
      <c r="F28" s="43" t="s">
        <v>21</v>
      </c>
      <c r="G28" s="9">
        <v>288.88</v>
      </c>
      <c r="H28" s="9">
        <f t="shared" si="14"/>
        <v>4333.2</v>
      </c>
      <c r="I28" s="9">
        <v>3979.4</v>
      </c>
      <c r="J28" s="9">
        <f t="shared" si="10"/>
        <v>8666.4</v>
      </c>
      <c r="K28" s="9">
        <f t="shared" si="11"/>
        <v>34665.599999999999</v>
      </c>
      <c r="L28" s="9"/>
      <c r="M28" s="9">
        <v>0</v>
      </c>
      <c r="N28" s="9">
        <v>0</v>
      </c>
      <c r="O28" s="9">
        <f t="shared" si="12"/>
        <v>346.65600000000086</v>
      </c>
      <c r="P28" s="9">
        <f t="shared" ref="P28:P37" si="15">+L28+M28+N28</f>
        <v>0</v>
      </c>
      <c r="Q28" s="62">
        <f t="shared" si="13"/>
        <v>35012.256000000001</v>
      </c>
    </row>
    <row r="29" spans="1:99" ht="25.5" customHeight="1" x14ac:dyDescent="0.25">
      <c r="A29" s="54"/>
      <c r="B29" s="61" t="s">
        <v>61</v>
      </c>
      <c r="C29" s="23" t="s">
        <v>62</v>
      </c>
      <c r="D29" s="11">
        <v>37143</v>
      </c>
      <c r="E29" s="12">
        <v>1</v>
      </c>
      <c r="F29" s="34" t="s">
        <v>21</v>
      </c>
      <c r="G29" s="9">
        <v>310.45999999999998</v>
      </c>
      <c r="H29" s="9">
        <f t="shared" si="14"/>
        <v>4656.8999999999996</v>
      </c>
      <c r="I29" s="9">
        <v>4251</v>
      </c>
      <c r="J29" s="9">
        <f t="shared" si="10"/>
        <v>9313.7999999999993</v>
      </c>
      <c r="K29" s="9">
        <f t="shared" si="11"/>
        <v>37255.199999999997</v>
      </c>
      <c r="L29" s="9"/>
      <c r="M29" s="9">
        <v>0</v>
      </c>
      <c r="N29" s="9">
        <v>0</v>
      </c>
      <c r="O29" s="9">
        <f t="shared" si="12"/>
        <v>372.55199999999968</v>
      </c>
      <c r="P29" s="9">
        <f t="shared" si="15"/>
        <v>0</v>
      </c>
      <c r="Q29" s="62">
        <f t="shared" si="13"/>
        <v>37627.751999999993</v>
      </c>
    </row>
    <row r="30" spans="1:99" ht="25.5" customHeight="1" x14ac:dyDescent="0.25">
      <c r="A30" s="54"/>
      <c r="B30" s="61" t="s">
        <v>63</v>
      </c>
      <c r="C30" s="23" t="s">
        <v>48</v>
      </c>
      <c r="D30" s="11">
        <v>39182</v>
      </c>
      <c r="E30" s="12">
        <v>4</v>
      </c>
      <c r="F30" s="34" t="s">
        <v>21</v>
      </c>
      <c r="G30" s="9">
        <v>330.52</v>
      </c>
      <c r="H30" s="9">
        <f t="shared" si="14"/>
        <v>4957.7999999999993</v>
      </c>
      <c r="I30" s="9">
        <v>4503.8</v>
      </c>
      <c r="J30" s="9">
        <f t="shared" si="10"/>
        <v>9915.5999999999985</v>
      </c>
      <c r="K30" s="9">
        <f t="shared" si="11"/>
        <v>39662.399999999994</v>
      </c>
      <c r="L30" s="9"/>
      <c r="M30" s="9">
        <v>0</v>
      </c>
      <c r="N30" s="9">
        <v>0</v>
      </c>
      <c r="O30" s="9">
        <f t="shared" si="12"/>
        <v>396.6239999999998</v>
      </c>
      <c r="P30" s="9">
        <f t="shared" si="15"/>
        <v>0</v>
      </c>
      <c r="Q30" s="62">
        <f t="shared" si="13"/>
        <v>40059.02399999999</v>
      </c>
    </row>
    <row r="31" spans="1:99" ht="25.5" customHeight="1" x14ac:dyDescent="0.25">
      <c r="A31" s="54"/>
      <c r="B31" s="61" t="s">
        <v>64</v>
      </c>
      <c r="C31" s="23" t="s">
        <v>65</v>
      </c>
      <c r="D31" s="11">
        <v>41153</v>
      </c>
      <c r="E31" s="12">
        <v>3</v>
      </c>
      <c r="F31" s="34" t="s">
        <v>21</v>
      </c>
      <c r="G31" s="9">
        <v>330.52</v>
      </c>
      <c r="H31" s="9">
        <f t="shared" si="14"/>
        <v>4957.7999999999993</v>
      </c>
      <c r="I31" s="9">
        <v>4503.8</v>
      </c>
      <c r="J31" s="9">
        <f t="shared" si="10"/>
        <v>9915.5999999999985</v>
      </c>
      <c r="K31" s="9">
        <f t="shared" si="11"/>
        <v>39662.399999999994</v>
      </c>
      <c r="L31" s="9"/>
      <c r="M31" s="9">
        <v>0</v>
      </c>
      <c r="N31" s="9">
        <v>0</v>
      </c>
      <c r="O31" s="9">
        <f t="shared" si="12"/>
        <v>396.6239999999998</v>
      </c>
      <c r="P31" s="9">
        <f t="shared" si="15"/>
        <v>0</v>
      </c>
      <c r="Q31" s="62">
        <f t="shared" si="13"/>
        <v>40059.02399999999</v>
      </c>
    </row>
    <row r="32" spans="1:99" ht="25.5" customHeight="1" x14ac:dyDescent="0.25">
      <c r="A32" s="54"/>
      <c r="B32" s="61" t="s">
        <v>66</v>
      </c>
      <c r="C32" s="23" t="s">
        <v>67</v>
      </c>
      <c r="D32" s="11">
        <v>41153</v>
      </c>
      <c r="E32" s="12">
        <v>1</v>
      </c>
      <c r="F32" s="34" t="s">
        <v>21</v>
      </c>
      <c r="G32" s="9">
        <v>316.36</v>
      </c>
      <c r="H32" s="9">
        <f t="shared" si="14"/>
        <v>4745.4000000000005</v>
      </c>
      <c r="I32" s="9">
        <v>4325.6000000000004</v>
      </c>
      <c r="J32" s="9">
        <f t="shared" si="10"/>
        <v>9490.8000000000011</v>
      </c>
      <c r="K32" s="9">
        <f t="shared" si="11"/>
        <v>37963.200000000004</v>
      </c>
      <c r="L32" s="9"/>
      <c r="M32" s="9">
        <v>0</v>
      </c>
      <c r="N32" s="9">
        <v>0</v>
      </c>
      <c r="O32" s="9">
        <f t="shared" si="12"/>
        <v>379.63199999999961</v>
      </c>
      <c r="P32" s="9">
        <f t="shared" si="15"/>
        <v>0</v>
      </c>
      <c r="Q32" s="62">
        <f t="shared" si="13"/>
        <v>38342.832000000002</v>
      </c>
    </row>
    <row r="33" spans="1:17" ht="25.5" customHeight="1" x14ac:dyDescent="0.25">
      <c r="A33" s="54"/>
      <c r="B33" s="61" t="s">
        <v>68</v>
      </c>
      <c r="C33" s="23" t="s">
        <v>69</v>
      </c>
      <c r="D33" s="11">
        <v>40396</v>
      </c>
      <c r="E33" s="12">
        <v>1</v>
      </c>
      <c r="F33" s="34" t="s">
        <v>21</v>
      </c>
      <c r="G33" s="9">
        <v>363.67</v>
      </c>
      <c r="H33" s="9">
        <f t="shared" si="14"/>
        <v>5455.05</v>
      </c>
      <c r="I33" s="9">
        <v>4911.8</v>
      </c>
      <c r="J33" s="9">
        <f t="shared" si="10"/>
        <v>10910.1</v>
      </c>
      <c r="K33" s="9">
        <f t="shared" si="11"/>
        <v>43640.4</v>
      </c>
      <c r="L33" s="9"/>
      <c r="M33" s="9">
        <v>0</v>
      </c>
      <c r="N33" s="9">
        <v>0</v>
      </c>
      <c r="O33" s="9">
        <f t="shared" si="12"/>
        <v>436.40400000000045</v>
      </c>
      <c r="P33" s="9">
        <f t="shared" si="15"/>
        <v>0</v>
      </c>
      <c r="Q33" s="62">
        <f t="shared" si="13"/>
        <v>44076.804000000004</v>
      </c>
    </row>
    <row r="34" spans="1:17" ht="25.5" customHeight="1" x14ac:dyDescent="0.25">
      <c r="A34" s="54"/>
      <c r="B34" s="61" t="s">
        <v>70</v>
      </c>
      <c r="C34" s="23" t="s">
        <v>50</v>
      </c>
      <c r="D34" s="11">
        <v>41309</v>
      </c>
      <c r="E34" s="12">
        <v>3</v>
      </c>
      <c r="F34" s="34" t="s">
        <v>21</v>
      </c>
      <c r="G34" s="9">
        <v>323.3</v>
      </c>
      <c r="H34" s="9">
        <f t="shared" si="14"/>
        <v>4849.5</v>
      </c>
      <c r="I34" s="9">
        <v>4413</v>
      </c>
      <c r="J34" s="9">
        <f t="shared" si="10"/>
        <v>9699</v>
      </c>
      <c r="K34" s="9">
        <f t="shared" si="11"/>
        <v>38796</v>
      </c>
      <c r="L34" s="9"/>
      <c r="M34" s="9">
        <v>0</v>
      </c>
      <c r="N34" s="9">
        <v>0</v>
      </c>
      <c r="O34" s="9">
        <f t="shared" si="12"/>
        <v>387.96000000000095</v>
      </c>
      <c r="P34" s="9">
        <f t="shared" si="15"/>
        <v>0</v>
      </c>
      <c r="Q34" s="62">
        <f t="shared" si="13"/>
        <v>39183.96</v>
      </c>
    </row>
    <row r="35" spans="1:17" ht="25.5" customHeight="1" x14ac:dyDescent="0.25">
      <c r="A35" s="54"/>
      <c r="B35" s="61" t="s">
        <v>71</v>
      </c>
      <c r="C35" s="23" t="s">
        <v>72</v>
      </c>
      <c r="D35" s="11">
        <v>41325</v>
      </c>
      <c r="E35" s="12">
        <v>1</v>
      </c>
      <c r="F35" s="34" t="s">
        <v>21</v>
      </c>
      <c r="G35" s="9">
        <v>270.70999999999998</v>
      </c>
      <c r="H35" s="9">
        <f t="shared" si="14"/>
        <v>4060.6499999999996</v>
      </c>
      <c r="I35" s="9">
        <v>3740.4</v>
      </c>
      <c r="J35" s="9">
        <f t="shared" si="10"/>
        <v>8121.2999999999993</v>
      </c>
      <c r="K35" s="9">
        <f t="shared" si="11"/>
        <v>32485.199999999997</v>
      </c>
      <c r="L35" s="9"/>
      <c r="M35" s="9">
        <v>0</v>
      </c>
      <c r="N35" s="9">
        <v>0</v>
      </c>
      <c r="O35" s="9">
        <f t="shared" si="12"/>
        <v>324.85200000000077</v>
      </c>
      <c r="P35" s="9">
        <f t="shared" si="15"/>
        <v>0</v>
      </c>
      <c r="Q35" s="62">
        <f t="shared" si="13"/>
        <v>32810.051999999996</v>
      </c>
    </row>
    <row r="36" spans="1:17" ht="25.5" customHeight="1" x14ac:dyDescent="0.25">
      <c r="A36" s="54"/>
      <c r="B36" s="61" t="s">
        <v>73</v>
      </c>
      <c r="C36" s="23" t="s">
        <v>74</v>
      </c>
      <c r="D36" s="11">
        <v>41422</v>
      </c>
      <c r="E36" s="12">
        <v>1</v>
      </c>
      <c r="F36" s="34" t="s">
        <v>21</v>
      </c>
      <c r="G36" s="9">
        <v>257.83999999999997</v>
      </c>
      <c r="H36" s="9">
        <f t="shared" si="14"/>
        <v>3867.5999999999995</v>
      </c>
      <c r="I36" s="9">
        <v>3568.2</v>
      </c>
      <c r="J36" s="9">
        <f t="shared" si="10"/>
        <v>7735.1999999999989</v>
      </c>
      <c r="K36" s="9">
        <f t="shared" si="11"/>
        <v>30940.799999999996</v>
      </c>
      <c r="L36" s="9"/>
      <c r="M36" s="9">
        <v>0</v>
      </c>
      <c r="N36" s="9">
        <v>0</v>
      </c>
      <c r="O36" s="9">
        <f t="shared" si="12"/>
        <v>309.40800000000036</v>
      </c>
      <c r="P36" s="9">
        <f t="shared" si="15"/>
        <v>0</v>
      </c>
      <c r="Q36" s="62">
        <f t="shared" si="13"/>
        <v>31250.207999999995</v>
      </c>
    </row>
    <row r="37" spans="1:17" ht="25.5" customHeight="1" x14ac:dyDescent="0.25">
      <c r="A37" s="54"/>
      <c r="B37" s="61" t="s">
        <v>75</v>
      </c>
      <c r="C37" s="23" t="s">
        <v>58</v>
      </c>
      <c r="D37" s="11">
        <v>41450</v>
      </c>
      <c r="E37" s="12">
        <v>3</v>
      </c>
      <c r="F37" s="34" t="s">
        <v>21</v>
      </c>
      <c r="G37" s="9">
        <v>413.35</v>
      </c>
      <c r="H37" s="9">
        <f t="shared" si="14"/>
        <v>6200.25</v>
      </c>
      <c r="I37" s="9">
        <v>5514</v>
      </c>
      <c r="J37" s="9">
        <f t="shared" si="10"/>
        <v>12400.5</v>
      </c>
      <c r="K37" s="9">
        <f t="shared" si="11"/>
        <v>49602</v>
      </c>
      <c r="L37" s="9"/>
      <c r="M37" s="9">
        <v>0</v>
      </c>
      <c r="N37" s="9">
        <v>0</v>
      </c>
      <c r="O37" s="9">
        <f t="shared" si="12"/>
        <v>496.02000000000044</v>
      </c>
      <c r="P37" s="9">
        <f t="shared" si="15"/>
        <v>0</v>
      </c>
      <c r="Q37" s="62">
        <f t="shared" si="13"/>
        <v>50098.020000000004</v>
      </c>
    </row>
    <row r="38" spans="1:17" s="83" customFormat="1" ht="25.5" customHeight="1" x14ac:dyDescent="0.25">
      <c r="A38" s="54"/>
      <c r="B38" s="84" t="s">
        <v>76</v>
      </c>
      <c r="C38" s="85" t="s">
        <v>77</v>
      </c>
      <c r="D38" s="86">
        <v>43481</v>
      </c>
      <c r="E38" s="87">
        <v>1</v>
      </c>
      <c r="F38" s="88" t="s">
        <v>21</v>
      </c>
      <c r="G38" s="89">
        <v>276.57</v>
      </c>
      <c r="H38" s="89">
        <f t="shared" si="14"/>
        <v>4148.55</v>
      </c>
      <c r="I38" s="89">
        <v>3818.6</v>
      </c>
      <c r="J38" s="89">
        <f t="shared" si="10"/>
        <v>8297.1</v>
      </c>
      <c r="K38" s="89">
        <f>J38*2</f>
        <v>16594.2</v>
      </c>
      <c r="L38" s="89"/>
      <c r="M38" s="89">
        <v>0</v>
      </c>
      <c r="N38" s="89">
        <v>0</v>
      </c>
      <c r="O38" s="89">
        <f t="shared" si="12"/>
        <v>331.88400000000001</v>
      </c>
      <c r="P38" s="89">
        <f>+L38+M38+N38</f>
        <v>0</v>
      </c>
      <c r="Q38" s="90">
        <f t="shared" si="13"/>
        <v>16926.084000000003</v>
      </c>
    </row>
    <row r="39" spans="1:17" s="83" customFormat="1" ht="25.5" customHeight="1" x14ac:dyDescent="0.25">
      <c r="A39" s="54"/>
      <c r="B39" s="91" t="s">
        <v>78</v>
      </c>
      <c r="C39" s="92" t="s">
        <v>79</v>
      </c>
      <c r="D39" s="93">
        <v>44562</v>
      </c>
      <c r="E39" s="94">
        <v>1</v>
      </c>
      <c r="F39" s="95" t="s">
        <v>21</v>
      </c>
      <c r="G39" s="96">
        <v>281.26</v>
      </c>
      <c r="H39" s="96">
        <f t="shared" si="14"/>
        <v>4218.8999999999996</v>
      </c>
      <c r="I39" s="96">
        <v>3881.2</v>
      </c>
      <c r="J39" s="96">
        <f t="shared" si="10"/>
        <v>8437.7999999999993</v>
      </c>
      <c r="K39" s="96">
        <f>J39*0.5</f>
        <v>4218.8999999999996</v>
      </c>
      <c r="L39" s="96"/>
      <c r="M39" s="96"/>
      <c r="N39" s="96"/>
      <c r="O39" s="96">
        <f t="shared" si="12"/>
        <v>337.51200000000063</v>
      </c>
      <c r="P39" s="96">
        <f t="shared" ref="P39:P43" si="16">+L39+M39+N39</f>
        <v>0</v>
      </c>
      <c r="Q39" s="97">
        <f t="shared" si="13"/>
        <v>4556.4120000000003</v>
      </c>
    </row>
    <row r="40" spans="1:17" ht="25.5" customHeight="1" x14ac:dyDescent="0.25">
      <c r="A40" s="54"/>
      <c r="B40" s="63" t="s">
        <v>80</v>
      </c>
      <c r="C40" s="23" t="s">
        <v>50</v>
      </c>
      <c r="D40" s="11">
        <v>39479</v>
      </c>
      <c r="E40" s="12">
        <v>3</v>
      </c>
      <c r="F40" s="43" t="s">
        <v>21</v>
      </c>
      <c r="G40" s="9">
        <v>270.64999999999998</v>
      </c>
      <c r="H40" s="9">
        <f t="shared" si="14"/>
        <v>4059.7499999999995</v>
      </c>
      <c r="I40" s="9">
        <v>3739.2</v>
      </c>
      <c r="J40" s="9">
        <f t="shared" si="10"/>
        <v>8119.4999999999991</v>
      </c>
      <c r="K40" s="9">
        <f>J40*4</f>
        <v>32477.999999999996</v>
      </c>
      <c r="L40" s="9"/>
      <c r="M40" s="9">
        <v>0</v>
      </c>
      <c r="N40" s="9">
        <v>0</v>
      </c>
      <c r="O40" s="9">
        <f t="shared" si="12"/>
        <v>324.77999999999975</v>
      </c>
      <c r="P40" s="9">
        <f t="shared" si="16"/>
        <v>0</v>
      </c>
      <c r="Q40" s="62">
        <f t="shared" si="13"/>
        <v>32802.78</v>
      </c>
    </row>
    <row r="41" spans="1:17" s="83" customFormat="1" ht="25.5" customHeight="1" x14ac:dyDescent="0.25">
      <c r="A41" s="54"/>
      <c r="B41" s="63" t="s">
        <v>81</v>
      </c>
      <c r="C41" s="23" t="s">
        <v>58</v>
      </c>
      <c r="D41" s="11">
        <v>43481</v>
      </c>
      <c r="E41" s="12">
        <v>3</v>
      </c>
      <c r="F41" s="43" t="s">
        <v>21</v>
      </c>
      <c r="G41" s="9">
        <v>313.22000000000003</v>
      </c>
      <c r="H41" s="9">
        <f t="shared" si="14"/>
        <v>4698.3</v>
      </c>
      <c r="I41" s="9">
        <v>4285</v>
      </c>
      <c r="J41" s="9">
        <f t="shared" si="10"/>
        <v>9396.6</v>
      </c>
      <c r="K41" s="9">
        <f>J41*4</f>
        <v>37586.400000000001</v>
      </c>
      <c r="L41" s="9"/>
      <c r="M41" s="9">
        <v>0</v>
      </c>
      <c r="N41" s="9">
        <v>0</v>
      </c>
      <c r="O41" s="9">
        <f t="shared" si="12"/>
        <v>375.86399999999958</v>
      </c>
      <c r="P41" s="9">
        <f t="shared" si="16"/>
        <v>0</v>
      </c>
      <c r="Q41" s="62">
        <f t="shared" si="13"/>
        <v>37962.264000000003</v>
      </c>
    </row>
    <row r="42" spans="1:17" ht="25.5" customHeight="1" x14ac:dyDescent="0.25">
      <c r="A42" s="54"/>
      <c r="B42" s="61" t="s">
        <v>82</v>
      </c>
      <c r="C42" s="23" t="s">
        <v>48</v>
      </c>
      <c r="D42" s="11">
        <v>43468</v>
      </c>
      <c r="E42" s="12">
        <v>4</v>
      </c>
      <c r="F42" s="34" t="s">
        <v>21</v>
      </c>
      <c r="G42" s="9">
        <v>296.95</v>
      </c>
      <c r="H42" s="9">
        <f t="shared" si="14"/>
        <v>4454.25</v>
      </c>
      <c r="I42" s="9">
        <v>4081</v>
      </c>
      <c r="J42" s="9">
        <f>H42*2</f>
        <v>8908.5</v>
      </c>
      <c r="K42" s="9">
        <f>J42*4</f>
        <v>35634</v>
      </c>
      <c r="L42" s="9"/>
      <c r="M42" s="9">
        <v>0</v>
      </c>
      <c r="N42" s="9">
        <v>0</v>
      </c>
      <c r="O42" s="9">
        <f t="shared" si="12"/>
        <v>356.34000000000015</v>
      </c>
      <c r="P42" s="9">
        <f t="shared" si="16"/>
        <v>0</v>
      </c>
      <c r="Q42" s="62">
        <f t="shared" si="13"/>
        <v>35990.339999999997</v>
      </c>
    </row>
    <row r="43" spans="1:17" ht="25.5" customHeight="1" thickBot="1" x14ac:dyDescent="0.3">
      <c r="A43" s="55"/>
      <c r="B43" s="82" t="s">
        <v>83</v>
      </c>
      <c r="C43" s="14" t="s">
        <v>84</v>
      </c>
      <c r="D43" s="15">
        <v>43435</v>
      </c>
      <c r="E43" s="16">
        <v>1</v>
      </c>
      <c r="F43" s="44" t="s">
        <v>21</v>
      </c>
      <c r="G43" s="17">
        <v>250</v>
      </c>
      <c r="H43" s="17">
        <f>G43*15</f>
        <v>3750</v>
      </c>
      <c r="I43" s="17">
        <v>3463.2</v>
      </c>
      <c r="J43" s="17">
        <f t="shared" si="10"/>
        <v>7500</v>
      </c>
      <c r="K43" s="17">
        <f>J43*4</f>
        <v>30000</v>
      </c>
      <c r="L43" s="17"/>
      <c r="M43" s="17">
        <v>0</v>
      </c>
      <c r="N43" s="17">
        <v>0</v>
      </c>
      <c r="O43" s="17">
        <f t="shared" si="12"/>
        <v>300</v>
      </c>
      <c r="P43" s="17">
        <f t="shared" si="16"/>
        <v>0</v>
      </c>
      <c r="Q43" s="71">
        <f t="shared" si="13"/>
        <v>30300</v>
      </c>
    </row>
    <row r="44" spans="1:17" ht="7.5" customHeight="1" thickBot="1" x14ac:dyDescent="0.3">
      <c r="B44" s="18"/>
      <c r="F44" s="18"/>
    </row>
    <row r="45" spans="1:17" ht="25.5" customHeight="1" x14ac:dyDescent="0.25">
      <c r="A45" s="49" t="s">
        <v>85</v>
      </c>
      <c r="B45" s="58" t="s">
        <v>86</v>
      </c>
      <c r="C45" s="45" t="s">
        <v>87</v>
      </c>
      <c r="D45" s="19">
        <v>38059</v>
      </c>
      <c r="E45" s="20">
        <v>4</v>
      </c>
      <c r="F45" s="21" t="s">
        <v>21</v>
      </c>
      <c r="G45" s="22">
        <v>316.45999999999998</v>
      </c>
      <c r="H45" s="22">
        <f>G45*15</f>
        <v>4746.8999999999996</v>
      </c>
      <c r="I45" s="22">
        <v>4326.8</v>
      </c>
      <c r="J45" s="22">
        <f t="shared" ref="J45:J53" si="17">H45*2</f>
        <v>9493.7999999999993</v>
      </c>
      <c r="K45" s="22">
        <f t="shared" ref="K45:K53" si="18">J45*4</f>
        <v>37975.199999999997</v>
      </c>
      <c r="L45" s="22"/>
      <c r="M45" s="22">
        <v>0</v>
      </c>
      <c r="N45" s="22">
        <v>0</v>
      </c>
      <c r="O45" s="22">
        <f t="shared" ref="O45:O53" si="19">J45*1.04-J45</f>
        <v>379.75200000000041</v>
      </c>
      <c r="P45" s="22">
        <f>+L45+M45+N45</f>
        <v>0</v>
      </c>
      <c r="Q45" s="60">
        <f t="shared" ref="Q45:Q53" si="20">+K45+L45+O45</f>
        <v>38354.951999999997</v>
      </c>
    </row>
    <row r="46" spans="1:17" ht="25.5" customHeight="1" x14ac:dyDescent="0.25">
      <c r="A46" s="50"/>
      <c r="B46" s="63" t="s">
        <v>88</v>
      </c>
      <c r="C46" s="23" t="s">
        <v>87</v>
      </c>
      <c r="D46" s="11">
        <v>40502</v>
      </c>
      <c r="E46" s="12">
        <v>4</v>
      </c>
      <c r="F46" s="34" t="s">
        <v>21</v>
      </c>
      <c r="G46" s="9">
        <v>288.88</v>
      </c>
      <c r="H46" s="9">
        <f t="shared" ref="H46:H53" si="21">G46*15</f>
        <v>4333.2</v>
      </c>
      <c r="I46" s="9">
        <v>3979.2</v>
      </c>
      <c r="J46" s="9">
        <f t="shared" si="17"/>
        <v>8666.4</v>
      </c>
      <c r="K46" s="9">
        <f t="shared" si="18"/>
        <v>34665.599999999999</v>
      </c>
      <c r="L46" s="9"/>
      <c r="M46" s="9">
        <v>0</v>
      </c>
      <c r="N46" s="9">
        <v>0</v>
      </c>
      <c r="O46" s="9">
        <f t="shared" si="19"/>
        <v>346.65600000000086</v>
      </c>
      <c r="P46" s="9">
        <f t="shared" ref="P46:P53" si="22">+L46+M46+N46</f>
        <v>0</v>
      </c>
      <c r="Q46" s="62">
        <f t="shared" si="20"/>
        <v>35012.256000000001</v>
      </c>
    </row>
    <row r="47" spans="1:17" ht="25.5" customHeight="1" x14ac:dyDescent="0.25">
      <c r="A47" s="50"/>
      <c r="B47" s="63" t="s">
        <v>89</v>
      </c>
      <c r="C47" s="23" t="s">
        <v>87</v>
      </c>
      <c r="D47" s="11">
        <v>41198</v>
      </c>
      <c r="E47" s="12">
        <v>4</v>
      </c>
      <c r="F47" s="34" t="s">
        <v>21</v>
      </c>
      <c r="G47" s="9">
        <v>270.70999999999998</v>
      </c>
      <c r="H47" s="9">
        <f t="shared" si="21"/>
        <v>4060.6499999999996</v>
      </c>
      <c r="I47" s="9">
        <v>3740.2</v>
      </c>
      <c r="J47" s="9">
        <f t="shared" si="17"/>
        <v>8121.2999999999993</v>
      </c>
      <c r="K47" s="9">
        <f t="shared" si="18"/>
        <v>32485.199999999997</v>
      </c>
      <c r="L47" s="9"/>
      <c r="M47" s="9">
        <v>0</v>
      </c>
      <c r="N47" s="9">
        <v>0</v>
      </c>
      <c r="O47" s="9">
        <f t="shared" si="19"/>
        <v>324.85200000000077</v>
      </c>
      <c r="P47" s="9">
        <f t="shared" si="22"/>
        <v>0</v>
      </c>
      <c r="Q47" s="62">
        <f t="shared" si="20"/>
        <v>32810.051999999996</v>
      </c>
    </row>
    <row r="48" spans="1:17" ht="25.5" customHeight="1" x14ac:dyDescent="0.25">
      <c r="A48" s="50"/>
      <c r="B48" s="63" t="s">
        <v>90</v>
      </c>
      <c r="C48" s="23" t="s">
        <v>91</v>
      </c>
      <c r="D48" s="11">
        <v>40179</v>
      </c>
      <c r="E48" s="12">
        <v>2</v>
      </c>
      <c r="F48" s="34" t="s">
        <v>21</v>
      </c>
      <c r="G48" s="9">
        <v>411.8</v>
      </c>
      <c r="H48" s="9">
        <f t="shared" si="21"/>
        <v>6177</v>
      </c>
      <c r="I48" s="9">
        <v>5495.8</v>
      </c>
      <c r="J48" s="9">
        <f t="shared" si="17"/>
        <v>12354</v>
      </c>
      <c r="K48" s="9">
        <f t="shared" si="18"/>
        <v>49416</v>
      </c>
      <c r="L48" s="9"/>
      <c r="M48" s="9">
        <v>0</v>
      </c>
      <c r="N48" s="9">
        <v>0</v>
      </c>
      <c r="O48" s="9">
        <f t="shared" si="19"/>
        <v>494.15999999999985</v>
      </c>
      <c r="P48" s="9">
        <f t="shared" si="22"/>
        <v>0</v>
      </c>
      <c r="Q48" s="62">
        <f t="shared" si="20"/>
        <v>49910.16</v>
      </c>
    </row>
    <row r="49" spans="1:17" ht="25.5" customHeight="1" x14ac:dyDescent="0.25">
      <c r="A49" s="50"/>
      <c r="B49" s="63" t="s">
        <v>92</v>
      </c>
      <c r="C49" s="10" t="s">
        <v>93</v>
      </c>
      <c r="D49" s="46">
        <v>45367</v>
      </c>
      <c r="E49" s="12">
        <v>1</v>
      </c>
      <c r="F49" s="34" t="s">
        <v>21</v>
      </c>
      <c r="G49" s="9">
        <v>328.24</v>
      </c>
      <c r="H49" s="9">
        <f t="shared" si="21"/>
        <v>4923.6000000000004</v>
      </c>
      <c r="I49" s="9">
        <v>4475.2</v>
      </c>
      <c r="J49" s="9">
        <f t="shared" si="17"/>
        <v>9847.2000000000007</v>
      </c>
      <c r="K49" s="9">
        <f t="shared" si="18"/>
        <v>39388.800000000003</v>
      </c>
      <c r="L49" s="9"/>
      <c r="M49" s="9"/>
      <c r="N49" s="9"/>
      <c r="O49" s="9">
        <f t="shared" si="19"/>
        <v>393.88800000000083</v>
      </c>
      <c r="P49" s="9"/>
      <c r="Q49" s="62">
        <f t="shared" si="20"/>
        <v>39782.688000000002</v>
      </c>
    </row>
    <row r="50" spans="1:17" ht="25.5" customHeight="1" x14ac:dyDescent="0.25">
      <c r="A50" s="50"/>
      <c r="B50" s="61" t="s">
        <v>94</v>
      </c>
      <c r="C50" s="23" t="s">
        <v>87</v>
      </c>
      <c r="D50" s="11">
        <v>41594</v>
      </c>
      <c r="E50" s="12">
        <v>4</v>
      </c>
      <c r="F50" s="34" t="s">
        <v>21</v>
      </c>
      <c r="G50" s="9">
        <v>256.94</v>
      </c>
      <c r="H50" s="9">
        <f t="shared" si="21"/>
        <v>3854.1</v>
      </c>
      <c r="I50" s="9">
        <v>3556.2</v>
      </c>
      <c r="J50" s="9">
        <f t="shared" si="17"/>
        <v>7708.2</v>
      </c>
      <c r="K50" s="9">
        <f t="shared" si="18"/>
        <v>30832.799999999999</v>
      </c>
      <c r="L50" s="9"/>
      <c r="M50" s="9">
        <v>0</v>
      </c>
      <c r="N50" s="9">
        <v>0</v>
      </c>
      <c r="O50" s="9">
        <f t="shared" si="19"/>
        <v>308.32800000000043</v>
      </c>
      <c r="P50" s="9">
        <f t="shared" si="22"/>
        <v>0</v>
      </c>
      <c r="Q50" s="62">
        <f t="shared" si="20"/>
        <v>31141.128000000001</v>
      </c>
    </row>
    <row r="51" spans="1:17" ht="25.5" customHeight="1" x14ac:dyDescent="0.25">
      <c r="A51" s="50"/>
      <c r="B51" s="63" t="s">
        <v>95</v>
      </c>
      <c r="C51" s="23" t="s">
        <v>96</v>
      </c>
      <c r="D51" s="11">
        <v>41898</v>
      </c>
      <c r="E51" s="12">
        <v>1</v>
      </c>
      <c r="F51" s="34" t="s">
        <v>21</v>
      </c>
      <c r="G51" s="9">
        <v>256.94</v>
      </c>
      <c r="H51" s="9">
        <f t="shared" si="21"/>
        <v>3854.1</v>
      </c>
      <c r="I51" s="9">
        <v>3556.2</v>
      </c>
      <c r="J51" s="9">
        <f t="shared" si="17"/>
        <v>7708.2</v>
      </c>
      <c r="K51" s="9">
        <f t="shared" si="18"/>
        <v>30832.799999999999</v>
      </c>
      <c r="L51" s="9"/>
      <c r="M51" s="9">
        <v>0</v>
      </c>
      <c r="N51" s="9">
        <v>0</v>
      </c>
      <c r="O51" s="9">
        <f t="shared" si="19"/>
        <v>308.32800000000043</v>
      </c>
      <c r="P51" s="9">
        <f t="shared" si="22"/>
        <v>0</v>
      </c>
      <c r="Q51" s="62">
        <f t="shared" si="20"/>
        <v>31141.128000000001</v>
      </c>
    </row>
    <row r="52" spans="1:17" ht="25.5" customHeight="1" x14ac:dyDescent="0.25">
      <c r="A52" s="50"/>
      <c r="B52" s="61" t="s">
        <v>97</v>
      </c>
      <c r="C52" s="23" t="s">
        <v>91</v>
      </c>
      <c r="D52" s="11">
        <v>39797</v>
      </c>
      <c r="E52" s="12">
        <v>2</v>
      </c>
      <c r="F52" s="34" t="s">
        <v>21</v>
      </c>
      <c r="G52" s="9">
        <v>293.64999999999998</v>
      </c>
      <c r="H52" s="9">
        <f t="shared" si="21"/>
        <v>4404.75</v>
      </c>
      <c r="I52" s="9">
        <v>4039.2</v>
      </c>
      <c r="J52" s="9">
        <f t="shared" si="17"/>
        <v>8809.5</v>
      </c>
      <c r="K52" s="9">
        <f t="shared" si="18"/>
        <v>35238</v>
      </c>
      <c r="L52" s="9"/>
      <c r="M52" s="9">
        <v>0</v>
      </c>
      <c r="N52" s="9">
        <v>0</v>
      </c>
      <c r="O52" s="9">
        <f t="shared" si="19"/>
        <v>352.38000000000102</v>
      </c>
      <c r="P52" s="9">
        <f t="shared" si="22"/>
        <v>0</v>
      </c>
      <c r="Q52" s="62">
        <f t="shared" si="20"/>
        <v>35590.380000000005</v>
      </c>
    </row>
    <row r="53" spans="1:17" ht="25.5" customHeight="1" thickBot="1" x14ac:dyDescent="0.3">
      <c r="A53" s="51"/>
      <c r="B53" s="70" t="s">
        <v>98</v>
      </c>
      <c r="C53" s="35" t="s">
        <v>99</v>
      </c>
      <c r="D53" s="15">
        <v>42293</v>
      </c>
      <c r="E53" s="16">
        <v>1</v>
      </c>
      <c r="F53" s="36" t="s">
        <v>21</v>
      </c>
      <c r="G53" s="17">
        <v>480.65</v>
      </c>
      <c r="H53" s="17">
        <f t="shared" si="21"/>
        <v>7209.75</v>
      </c>
      <c r="I53" s="17">
        <v>6308</v>
      </c>
      <c r="J53" s="17">
        <f t="shared" si="17"/>
        <v>14419.5</v>
      </c>
      <c r="K53" s="17">
        <f t="shared" si="18"/>
        <v>57678</v>
      </c>
      <c r="L53" s="17"/>
      <c r="M53" s="17">
        <v>0</v>
      </c>
      <c r="N53" s="17">
        <v>0</v>
      </c>
      <c r="O53" s="17">
        <f t="shared" si="19"/>
        <v>576.78000000000065</v>
      </c>
      <c r="P53" s="17">
        <f t="shared" si="22"/>
        <v>0</v>
      </c>
      <c r="Q53" s="71">
        <f t="shared" si="20"/>
        <v>58254.78</v>
      </c>
    </row>
    <row r="54" spans="1:17" ht="12.75" x14ac:dyDescent="0.25"/>
  </sheetData>
  <mergeCells count="7">
    <mergeCell ref="A45:A53"/>
    <mergeCell ref="A2:A3"/>
    <mergeCell ref="B2:Q3"/>
    <mergeCell ref="A6:A10"/>
    <mergeCell ref="A12:A13"/>
    <mergeCell ref="A15:A20"/>
    <mergeCell ref="A22:A43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 MARZO A 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oRneLas</dc:creator>
  <cp:lastModifiedBy>oRneLas</cp:lastModifiedBy>
  <dcterms:created xsi:type="dcterms:W3CDTF">2025-02-28T19:51:45Z</dcterms:created>
  <dcterms:modified xsi:type="dcterms:W3CDTF">2025-02-28T20:02:30Z</dcterms:modified>
</cp:coreProperties>
</file>