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ésar ornelas\Desktop\transparencia\Contable\"/>
    </mc:Choice>
  </mc:AlternateContent>
  <xr:revisionPtr revIDLastSave="0" documentId="8_{D453E2ED-9256-492E-8BDC-D70FD5B3EB8D}" xr6:coauthVersionLast="36" xr6:coauthVersionMax="36" xr10:uidLastSave="{00000000-0000-0000-0000-000000000000}"/>
  <bookViews>
    <workbookView xWindow="0" yWindow="600" windowWidth="20490" windowHeight="7530" xr2:uid="{9B4FB2EF-12E5-4DCB-9E5C-2D7106A7D285}"/>
  </bookViews>
  <sheets>
    <sheet name="2022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58" i="1" l="1"/>
  <c r="H58" i="1"/>
  <c r="J58" i="1" s="1"/>
  <c r="O58" i="1" s="1"/>
  <c r="P57" i="1"/>
  <c r="H57" i="1"/>
  <c r="J57" i="1" s="1"/>
  <c r="P56" i="1"/>
  <c r="H56" i="1"/>
  <c r="J56" i="1" s="1"/>
  <c r="O56" i="1" s="1"/>
  <c r="P55" i="1"/>
  <c r="H55" i="1"/>
  <c r="J55" i="1" s="1"/>
  <c r="P54" i="1"/>
  <c r="K54" i="1"/>
  <c r="Q54" i="1" s="1"/>
  <c r="H54" i="1"/>
  <c r="J54" i="1" s="1"/>
  <c r="O54" i="1" s="1"/>
  <c r="P53" i="1"/>
  <c r="H53" i="1"/>
  <c r="J53" i="1" s="1"/>
  <c r="P52" i="1"/>
  <c r="K52" i="1"/>
  <c r="Q52" i="1" s="1"/>
  <c r="H52" i="1"/>
  <c r="J52" i="1" s="1"/>
  <c r="O52" i="1" s="1"/>
  <c r="P51" i="1"/>
  <c r="H51" i="1"/>
  <c r="J51" i="1" s="1"/>
  <c r="P49" i="1"/>
  <c r="H49" i="1"/>
  <c r="J49" i="1" s="1"/>
  <c r="O49" i="1" s="1"/>
  <c r="P48" i="1"/>
  <c r="H48" i="1"/>
  <c r="J48" i="1" s="1"/>
  <c r="P47" i="1"/>
  <c r="H47" i="1"/>
  <c r="J47" i="1" s="1"/>
  <c r="O47" i="1" s="1"/>
  <c r="P46" i="1"/>
  <c r="H46" i="1"/>
  <c r="J46" i="1" s="1"/>
  <c r="P45" i="1"/>
  <c r="K45" i="1"/>
  <c r="Q45" i="1" s="1"/>
  <c r="H45" i="1"/>
  <c r="J45" i="1" s="1"/>
  <c r="O45" i="1" s="1"/>
  <c r="P44" i="1"/>
  <c r="H44" i="1"/>
  <c r="J44" i="1" s="1"/>
  <c r="P43" i="1"/>
  <c r="H43" i="1"/>
  <c r="J43" i="1" s="1"/>
  <c r="O43" i="1" s="1"/>
  <c r="P42" i="1"/>
  <c r="H42" i="1"/>
  <c r="J42" i="1" s="1"/>
  <c r="P41" i="1"/>
  <c r="H41" i="1"/>
  <c r="J41" i="1" s="1"/>
  <c r="O41" i="1" s="1"/>
  <c r="P40" i="1"/>
  <c r="H40" i="1"/>
  <c r="J40" i="1" s="1"/>
  <c r="P39" i="1"/>
  <c r="H39" i="1"/>
  <c r="J39" i="1" s="1"/>
  <c r="O39" i="1" s="1"/>
  <c r="P38" i="1"/>
  <c r="H38" i="1"/>
  <c r="J38" i="1" s="1"/>
  <c r="P37" i="1"/>
  <c r="H37" i="1"/>
  <c r="J37" i="1" s="1"/>
  <c r="O37" i="1" s="1"/>
  <c r="P36" i="1"/>
  <c r="H36" i="1"/>
  <c r="J36" i="1" s="1"/>
  <c r="P35" i="1"/>
  <c r="H35" i="1"/>
  <c r="J35" i="1" s="1"/>
  <c r="O35" i="1" s="1"/>
  <c r="P34" i="1"/>
  <c r="H34" i="1"/>
  <c r="J34" i="1" s="1"/>
  <c r="P33" i="1"/>
  <c r="H33" i="1"/>
  <c r="J33" i="1" s="1"/>
  <c r="O33" i="1" s="1"/>
  <c r="P32" i="1"/>
  <c r="H32" i="1"/>
  <c r="J32" i="1" s="1"/>
  <c r="P31" i="1"/>
  <c r="H31" i="1"/>
  <c r="J31" i="1" s="1"/>
  <c r="O31" i="1" s="1"/>
  <c r="P30" i="1"/>
  <c r="H30" i="1"/>
  <c r="J30" i="1" s="1"/>
  <c r="P29" i="1"/>
  <c r="H29" i="1"/>
  <c r="J29" i="1" s="1"/>
  <c r="O29" i="1" s="1"/>
  <c r="P28" i="1"/>
  <c r="H28" i="1"/>
  <c r="J28" i="1" s="1"/>
  <c r="P27" i="1"/>
  <c r="H27" i="1"/>
  <c r="J27" i="1" s="1"/>
  <c r="O27" i="1" s="1"/>
  <c r="P26" i="1"/>
  <c r="H26" i="1"/>
  <c r="J26" i="1" s="1"/>
  <c r="P24" i="1"/>
  <c r="H24" i="1"/>
  <c r="J24" i="1" s="1"/>
  <c r="K24" i="1" s="1"/>
  <c r="P23" i="1"/>
  <c r="H23" i="1"/>
  <c r="J23" i="1" s="1"/>
  <c r="P22" i="1"/>
  <c r="H22" i="1"/>
  <c r="J22" i="1" s="1"/>
  <c r="K22" i="1" s="1"/>
  <c r="P21" i="1"/>
  <c r="H21" i="1"/>
  <c r="J21" i="1" s="1"/>
  <c r="P20" i="1"/>
  <c r="H20" i="1"/>
  <c r="J20" i="1" s="1"/>
  <c r="O20" i="1" s="1"/>
  <c r="P19" i="1"/>
  <c r="H19" i="1"/>
  <c r="J19" i="1" s="1"/>
  <c r="P18" i="1"/>
  <c r="H18" i="1"/>
  <c r="J18" i="1" s="1"/>
  <c r="K18" i="1" s="1"/>
  <c r="P17" i="1"/>
  <c r="H17" i="1"/>
  <c r="J17" i="1" s="1"/>
  <c r="P16" i="1"/>
  <c r="H16" i="1"/>
  <c r="J16" i="1" s="1"/>
  <c r="O16" i="1" s="1"/>
  <c r="P14" i="1"/>
  <c r="H14" i="1"/>
  <c r="J14" i="1" s="1"/>
  <c r="P13" i="1"/>
  <c r="H13" i="1"/>
  <c r="J13" i="1" s="1"/>
  <c r="O13" i="1" s="1"/>
  <c r="P11" i="1"/>
  <c r="H11" i="1"/>
  <c r="J11" i="1" s="1"/>
  <c r="P10" i="1"/>
  <c r="H10" i="1"/>
  <c r="J10" i="1" s="1"/>
  <c r="O10" i="1" s="1"/>
  <c r="P9" i="1"/>
  <c r="J9" i="1"/>
  <c r="P8" i="1"/>
  <c r="J8" i="1"/>
  <c r="O8" i="1" s="1"/>
  <c r="H8" i="1"/>
  <c r="P7" i="1"/>
  <c r="H7" i="1"/>
  <c r="J7" i="1" s="1"/>
  <c r="K7" i="1" s="1"/>
  <c r="P6" i="1"/>
  <c r="J6" i="1"/>
  <c r="O6" i="1" s="1"/>
  <c r="H6" i="1"/>
  <c r="O21" i="1" l="1"/>
  <c r="K21" i="1"/>
  <c r="Q21" i="1" s="1"/>
  <c r="O30" i="1"/>
  <c r="K30" i="1"/>
  <c r="Q30" i="1" s="1"/>
  <c r="O38" i="1"/>
  <c r="K38" i="1"/>
  <c r="Q38" i="1" s="1"/>
  <c r="O44" i="1"/>
  <c r="K44" i="1"/>
  <c r="Q44" i="1" s="1"/>
  <c r="O14" i="1"/>
  <c r="K14" i="1"/>
  <c r="Q14" i="1" s="1"/>
  <c r="O19" i="1"/>
  <c r="K19" i="1"/>
  <c r="Q19" i="1" s="1"/>
  <c r="O26" i="1"/>
  <c r="K26" i="1"/>
  <c r="Q26" i="1" s="1"/>
  <c r="O32" i="1"/>
  <c r="K32" i="1"/>
  <c r="Q32" i="1" s="1"/>
  <c r="O36" i="1"/>
  <c r="K36" i="1"/>
  <c r="Q36" i="1" s="1"/>
  <c r="O42" i="1"/>
  <c r="K42" i="1"/>
  <c r="Q42" i="1" s="1"/>
  <c r="O11" i="1"/>
  <c r="K11" i="1"/>
  <c r="Q11" i="1" s="1"/>
  <c r="O17" i="1"/>
  <c r="K17" i="1"/>
  <c r="Q17" i="1" s="1"/>
  <c r="O23" i="1"/>
  <c r="K23" i="1"/>
  <c r="Q23" i="1" s="1"/>
  <c r="O28" i="1"/>
  <c r="K28" i="1"/>
  <c r="Q28" i="1" s="1"/>
  <c r="O34" i="1"/>
  <c r="K34" i="1"/>
  <c r="Q34" i="1" s="1"/>
  <c r="O40" i="1"/>
  <c r="K40" i="1"/>
  <c r="Q40" i="1" s="1"/>
  <c r="Q22" i="1"/>
  <c r="K13" i="1"/>
  <c r="Q13" i="1" s="1"/>
  <c r="K27" i="1"/>
  <c r="Q27" i="1" s="1"/>
  <c r="K31" i="1"/>
  <c r="Q31" i="1" s="1"/>
  <c r="K35" i="1"/>
  <c r="Q35" i="1" s="1"/>
  <c r="K37" i="1"/>
  <c r="Q37" i="1" s="1"/>
  <c r="K39" i="1"/>
  <c r="Q39" i="1" s="1"/>
  <c r="K41" i="1"/>
  <c r="Q41" i="1" s="1"/>
  <c r="K43" i="1"/>
  <c r="Q43" i="1" s="1"/>
  <c r="K47" i="1"/>
  <c r="Q47" i="1" s="1"/>
  <c r="O53" i="1"/>
  <c r="K53" i="1"/>
  <c r="K56" i="1"/>
  <c r="Q56" i="1" s="1"/>
  <c r="K10" i="1"/>
  <c r="Q10" i="1" s="1"/>
  <c r="K29" i="1"/>
  <c r="Q29" i="1" s="1"/>
  <c r="K33" i="1"/>
  <c r="Q33" i="1" s="1"/>
  <c r="O7" i="1"/>
  <c r="Q7" i="1" s="1"/>
  <c r="K8" i="1"/>
  <c r="Q8" i="1" s="1"/>
  <c r="O18" i="1"/>
  <c r="Q18" i="1" s="1"/>
  <c r="O22" i="1"/>
  <c r="O24" i="1"/>
  <c r="Q24" i="1" s="1"/>
  <c r="O46" i="1"/>
  <c r="K46" i="1"/>
  <c r="Q46" i="1" s="1"/>
  <c r="K49" i="1"/>
  <c r="Q49" i="1" s="1"/>
  <c r="O55" i="1"/>
  <c r="K55" i="1"/>
  <c r="K58" i="1"/>
  <c r="Q58" i="1" s="1"/>
  <c r="O51" i="1"/>
  <c r="K51" i="1"/>
  <c r="Q51" i="1" s="1"/>
  <c r="O9" i="1"/>
  <c r="K9" i="1"/>
  <c r="Q9" i="1" s="1"/>
  <c r="K16" i="1"/>
  <c r="Q16" i="1" s="1"/>
  <c r="K20" i="1"/>
  <c r="Q20" i="1" s="1"/>
  <c r="K6" i="1"/>
  <c r="Q6" i="1" s="1"/>
  <c r="O48" i="1"/>
  <c r="K48" i="1"/>
  <c r="O57" i="1"/>
  <c r="K57" i="1"/>
  <c r="Q48" i="1" l="1"/>
  <c r="Q53" i="1"/>
  <c r="Q57" i="1"/>
  <c r="Q55" i="1"/>
</calcChain>
</file>

<file path=xl/sharedStrings.xml><?xml version="1.0" encoding="utf-8"?>
<sst xmlns="http://schemas.openxmlformats.org/spreadsheetml/2006/main" count="170" uniqueCount="108">
  <si>
    <t>PLANTILLA PERSONAL SISTEMA DE AGUA POTABLE, ALCANTARILLADO Y SANEAMIENTO DEL MUNICIPIO DE AMECA, JALISCO 
2022</t>
  </si>
  <si>
    <t>AREA</t>
  </si>
  <si>
    <t>EMPLEADOS</t>
  </si>
  <si>
    <t xml:space="preserve">PUESTO </t>
  </si>
  <si>
    <t>FECHA DE INGRESO</t>
  </si>
  <si>
    <t>NO. PLAZAS</t>
  </si>
  <si>
    <t>CATEGORIA</t>
  </si>
  <si>
    <t xml:space="preserve">SUELDO DIARIO </t>
  </si>
  <si>
    <t>SUELDO QUINCENAL</t>
  </si>
  <si>
    <t>NETO</t>
  </si>
  <si>
    <t>MENSUAL</t>
  </si>
  <si>
    <t>ANUAL</t>
  </si>
  <si>
    <t>AGUINALDO</t>
  </si>
  <si>
    <t>PRIMA VACACIONAL</t>
  </si>
  <si>
    <t>ESTIMULO</t>
  </si>
  <si>
    <t>COMPENSACIONES</t>
  </si>
  <si>
    <t>TOTAL PRESTACIONES</t>
  </si>
  <si>
    <t>SUMA TOTAL DE 
REMUNERACIONES</t>
  </si>
  <si>
    <t>ADMINISTRATIVO</t>
  </si>
  <si>
    <t>Gutiérrez Rodríguez Leticia Cedilanid</t>
  </si>
  <si>
    <t>Afanadora</t>
  </si>
  <si>
    <t>Empleado de Confianza</t>
  </si>
  <si>
    <t>Fausto Sánchez Eimmy Aydet</t>
  </si>
  <si>
    <t>Encargada de Recursos Humanos</t>
  </si>
  <si>
    <t>Ornelas Sandoval Cesar Gildardo</t>
  </si>
  <si>
    <t>Encargado de Trasparencia y Sistemas</t>
  </si>
  <si>
    <t>Gutierrez Moron Jose Manuel</t>
  </si>
  <si>
    <t>Auxiliar Administrativo</t>
  </si>
  <si>
    <t>Castro Andalón Luis Felipe</t>
  </si>
  <si>
    <t>Jefe Administrativo</t>
  </si>
  <si>
    <t>Cervantes Garcia Jeannette Zorayda</t>
  </si>
  <si>
    <t>DIRECCION</t>
  </si>
  <si>
    <t>Arana Martínez Viridiana</t>
  </si>
  <si>
    <t>Asistente de Direccion y Programas Federales</t>
  </si>
  <si>
    <t>Ponce Machuca Laertes Anuar</t>
  </si>
  <si>
    <t>Director General</t>
  </si>
  <si>
    <t>COMERCIAL</t>
  </si>
  <si>
    <t>Ambriz Medina Erick Gibran</t>
  </si>
  <si>
    <t>Cortes</t>
  </si>
  <si>
    <t>Díaz Cárdenas Mayra Lizette</t>
  </si>
  <si>
    <t>Encargada de Area Comercial</t>
  </si>
  <si>
    <t>Pérez Figueroa Mario Alberto</t>
  </si>
  <si>
    <t>Luquin Castañeda Eder Ramón</t>
  </si>
  <si>
    <t>Encargado de Cultra del agua y Comunicacion Social</t>
  </si>
  <si>
    <t>Trigueros Lambaren Jack Robert</t>
  </si>
  <si>
    <t>Auxiliar Administrativo "Comunidad"</t>
  </si>
  <si>
    <t>Villalaz Cruz Adriana Itzel</t>
  </si>
  <si>
    <t>Cajera</t>
  </si>
  <si>
    <t>Gustavo Mariscal Barbosa</t>
  </si>
  <si>
    <t>Lecturista/Notificador</t>
  </si>
  <si>
    <t>Davila Navarro Juan Jose</t>
  </si>
  <si>
    <t>Garcia Vargas Arcadia</t>
  </si>
  <si>
    <t>Atención a Usuarios</t>
  </si>
  <si>
    <t>O P E R A T I V O</t>
  </si>
  <si>
    <t>Casillas Gutiérrez  Juan Carlos</t>
  </si>
  <si>
    <t xml:space="preserve">Albañil/Fontanero </t>
  </si>
  <si>
    <t>Curiel Ramírez Lázaro</t>
  </si>
  <si>
    <t>Instalaciones</t>
  </si>
  <si>
    <t>Figueroa Aldaco Héctor</t>
  </si>
  <si>
    <t>Hernández Gómez Casimiro</t>
  </si>
  <si>
    <t>Encargado de Cloración</t>
  </si>
  <si>
    <t>Luquin Colima Salvador</t>
  </si>
  <si>
    <t xml:space="preserve">Bacheo </t>
  </si>
  <si>
    <t>Sindicalizado</t>
  </si>
  <si>
    <t>González Castillo Juan</t>
  </si>
  <si>
    <t>Operador de Valvulas</t>
  </si>
  <si>
    <t>Moya Silva Luis</t>
  </si>
  <si>
    <t>Mantenimiento Preventivo y Correctivo</t>
  </si>
  <si>
    <t>Medina Ortiz José Guadalupe</t>
  </si>
  <si>
    <t>Operador de Pipa</t>
  </si>
  <si>
    <t>Rodríguez Segoviano José Luis</t>
  </si>
  <si>
    <t>Albañil/Fontanero "Alcantarillado" Comunidad</t>
  </si>
  <si>
    <t>Salazar Luquin Juan Manuel</t>
  </si>
  <si>
    <t>García Flores Manuel</t>
  </si>
  <si>
    <t>Bacheo</t>
  </si>
  <si>
    <t>García Acosta José Rodolfo</t>
  </si>
  <si>
    <t>Operador de Mini Cargador</t>
  </si>
  <si>
    <t>Coronel Hernández Pavel</t>
  </si>
  <si>
    <t>Encargado de cuadrillas</t>
  </si>
  <si>
    <t>Flores Morales Leonides</t>
  </si>
  <si>
    <t>López Ruelas Sergio</t>
  </si>
  <si>
    <t>Auxiliar de Vactor</t>
  </si>
  <si>
    <t>Salazar Ramírez José Adrián</t>
  </si>
  <si>
    <t>Mantenimiento Preventivo</t>
  </si>
  <si>
    <t>Toro Guillen Luis Alberto</t>
  </si>
  <si>
    <t>Ramos Rubio Miguel Rafael</t>
  </si>
  <si>
    <t>Tavarez Zepeda Gilberto</t>
  </si>
  <si>
    <t>Operador de Vactor</t>
  </si>
  <si>
    <t>Lopez Quijas Bruno</t>
  </si>
  <si>
    <t>Encargado de Almacen</t>
  </si>
  <si>
    <t>Santiago León Luis Omar</t>
  </si>
  <si>
    <t>Lopez Quijas Luis Jaime</t>
  </si>
  <si>
    <t>Castro Olvera Jorge Heliodoro</t>
  </si>
  <si>
    <t>Ruiz Lomeli Edgar Santiago</t>
  </si>
  <si>
    <t>Auxiliar de Pipa</t>
  </si>
  <si>
    <t>SANEAMIENTO</t>
  </si>
  <si>
    <t>Colima López Noé Salvador</t>
  </si>
  <si>
    <t>Auxiliar Operativo P.T.A.R</t>
  </si>
  <si>
    <t>Olivares Rivas Octavio</t>
  </si>
  <si>
    <t>Fausto Ramírez Teodoro</t>
  </si>
  <si>
    <t>Aguirre Quiñonez Víctor Manuel</t>
  </si>
  <si>
    <t>Operador General P.T.A.R</t>
  </si>
  <si>
    <t>Zarate Navarro José Martin</t>
  </si>
  <si>
    <t>Hernández García Víctor Manuel</t>
  </si>
  <si>
    <t>Operador P.T.A.R</t>
  </si>
  <si>
    <t>Ruelas Suistaita Rodolfo</t>
  </si>
  <si>
    <t>Balbaneda Santiago Rafael</t>
  </si>
  <si>
    <t>Responsable de P.T.A.R.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</si>
</sst>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;[Red]\-&quot;$&quot;#,##0.00"/>
    <numFmt numFmtId="44" formatCode="_-&quot;$&quot;* #,##0.00_-;\-&quot;$&quot;* #,##0.00_-;_-&quot;$&quot;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00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5">
    <xf numFmtId="0" fontId="0" fillId="0" borderId="0" xfId="0"/>
    <xf numFmtId="0" fontId="2" fillId="0" borderId="0" xfId="0" applyFont="1" applyAlignment="1">
      <alignment vertical="center" textRotation="90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4" fontId="3" fillId="0" borderId="0" xfId="1" applyFont="1" applyAlignment="1">
      <alignment vertical="center"/>
    </xf>
    <xf numFmtId="0" fontId="2" fillId="0" borderId="0" xfId="0" applyFont="1" applyAlignment="1">
      <alignment horizontal="center" vertical="center" textRotation="90"/>
    </xf>
    <xf numFmtId="0" fontId="4" fillId="2" borderId="0" xfId="0" applyFont="1" applyFill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44" fontId="5" fillId="3" borderId="2" xfId="1" applyFont="1" applyFill="1" applyBorder="1" applyAlignment="1">
      <alignment horizontal="center" vertical="center"/>
    </xf>
    <xf numFmtId="44" fontId="5" fillId="3" borderId="2" xfId="1" applyFont="1" applyFill="1" applyBorder="1" applyAlignment="1">
      <alignment horizontal="center" vertical="center" wrapText="1"/>
    </xf>
    <xf numFmtId="44" fontId="5" fillId="3" borderId="3" xfId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textRotation="90"/>
    </xf>
    <xf numFmtId="0" fontId="7" fillId="4" borderId="5" xfId="0" applyFont="1" applyFill="1" applyBorder="1" applyAlignment="1">
      <alignment vertical="center"/>
    </xf>
    <xf numFmtId="0" fontId="3" fillId="4" borderId="6" xfId="0" applyFont="1" applyFill="1" applyBorder="1" applyAlignment="1">
      <alignment vertical="center"/>
    </xf>
    <xf numFmtId="14" fontId="3" fillId="4" borderId="6" xfId="0" applyNumberFormat="1" applyFont="1" applyFill="1" applyBorder="1" applyAlignment="1">
      <alignment vertical="center"/>
    </xf>
    <xf numFmtId="0" fontId="3" fillId="4" borderId="6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vertical="center"/>
    </xf>
    <xf numFmtId="8" fontId="3" fillId="4" borderId="6" xfId="1" applyNumberFormat="1" applyFont="1" applyFill="1" applyBorder="1" applyAlignment="1">
      <alignment horizontal="right" vertical="center"/>
    </xf>
    <xf numFmtId="44" fontId="3" fillId="4" borderId="6" xfId="1" applyFont="1" applyFill="1" applyBorder="1" applyAlignment="1">
      <alignment vertical="center"/>
    </xf>
    <xf numFmtId="44" fontId="3" fillId="4" borderId="7" xfId="1" applyFont="1" applyFill="1" applyBorder="1" applyAlignment="1">
      <alignment vertical="center"/>
    </xf>
    <xf numFmtId="44" fontId="3" fillId="4" borderId="8" xfId="1" applyFont="1" applyFill="1" applyBorder="1" applyAlignment="1">
      <alignment vertical="center"/>
    </xf>
    <xf numFmtId="44" fontId="3" fillId="4" borderId="9" xfId="1" applyFont="1" applyFill="1" applyBorder="1" applyAlignment="1">
      <alignment vertical="center"/>
    </xf>
    <xf numFmtId="0" fontId="6" fillId="0" borderId="10" xfId="0" applyFont="1" applyBorder="1" applyAlignment="1">
      <alignment horizontal="center" vertical="center" textRotation="90"/>
    </xf>
    <xf numFmtId="0" fontId="7" fillId="4" borderId="11" xfId="0" applyFont="1" applyFill="1" applyBorder="1" applyAlignment="1">
      <alignment vertical="center"/>
    </xf>
    <xf numFmtId="0" fontId="3" fillId="4" borderId="8" xfId="0" applyFont="1" applyFill="1" applyBorder="1" applyAlignment="1">
      <alignment vertical="center" wrapText="1"/>
    </xf>
    <xf numFmtId="14" fontId="3" fillId="4" borderId="8" xfId="0" applyNumberFormat="1" applyFont="1" applyFill="1" applyBorder="1" applyAlignment="1">
      <alignment vertical="center"/>
    </xf>
    <xf numFmtId="0" fontId="3" fillId="4" borderId="8" xfId="0" applyFont="1" applyFill="1" applyBorder="1" applyAlignment="1">
      <alignment horizontal="center" vertical="center"/>
    </xf>
    <xf numFmtId="44" fontId="3" fillId="4" borderId="12" xfId="1" applyFont="1" applyFill="1" applyBorder="1" applyAlignment="1">
      <alignment vertical="center"/>
    </xf>
    <xf numFmtId="0" fontId="3" fillId="4" borderId="8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6" fillId="0" borderId="13" xfId="0" applyFont="1" applyBorder="1" applyAlignment="1">
      <alignment horizontal="center" vertical="center" textRotation="90"/>
    </xf>
    <xf numFmtId="0" fontId="5" fillId="4" borderId="14" xfId="0" applyFont="1" applyFill="1" applyBorder="1" applyAlignment="1">
      <alignment vertical="center"/>
    </xf>
    <xf numFmtId="0" fontId="3" fillId="4" borderId="15" xfId="0" applyFont="1" applyFill="1" applyBorder="1" applyAlignment="1">
      <alignment vertical="center"/>
    </xf>
    <xf numFmtId="14" fontId="3" fillId="4" borderId="15" xfId="0" applyNumberFormat="1" applyFont="1" applyFill="1" applyBorder="1" applyAlignment="1">
      <alignment vertical="center"/>
    </xf>
    <xf numFmtId="0" fontId="3" fillId="4" borderId="15" xfId="0" applyFont="1" applyFill="1" applyBorder="1" applyAlignment="1">
      <alignment horizontal="center" vertical="center"/>
    </xf>
    <xf numFmtId="0" fontId="7" fillId="4" borderId="16" xfId="0" applyFont="1" applyFill="1" applyBorder="1" applyAlignment="1">
      <alignment vertical="center"/>
    </xf>
    <xf numFmtId="44" fontId="3" fillId="4" borderId="15" xfId="1" applyFont="1" applyFill="1" applyBorder="1" applyAlignment="1">
      <alignment vertical="center"/>
    </xf>
    <xf numFmtId="44" fontId="3" fillId="4" borderId="17" xfId="1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7" fillId="4" borderId="18" xfId="0" applyFont="1" applyFill="1" applyBorder="1" applyAlignment="1">
      <alignment vertical="center"/>
    </xf>
    <xf numFmtId="0" fontId="3" fillId="4" borderId="19" xfId="0" applyFont="1" applyFill="1" applyBorder="1" applyAlignment="1">
      <alignment horizontal="left" vertical="center" wrapText="1"/>
    </xf>
    <xf numFmtId="14" fontId="3" fillId="4" borderId="19" xfId="0" applyNumberFormat="1" applyFont="1" applyFill="1" applyBorder="1" applyAlignment="1">
      <alignment vertical="center"/>
    </xf>
    <xf numFmtId="0" fontId="3" fillId="4" borderId="19" xfId="0" applyFont="1" applyFill="1" applyBorder="1" applyAlignment="1">
      <alignment horizontal="center" vertical="center"/>
    </xf>
    <xf numFmtId="0" fontId="7" fillId="4" borderId="19" xfId="0" applyFont="1" applyFill="1" applyBorder="1" applyAlignment="1">
      <alignment vertical="center"/>
    </xf>
    <xf numFmtId="44" fontId="3" fillId="4" borderId="19" xfId="1" applyFont="1" applyFill="1" applyBorder="1" applyAlignment="1">
      <alignment vertical="center"/>
    </xf>
    <xf numFmtId="44" fontId="3" fillId="4" borderId="3" xfId="1" applyFont="1" applyFill="1" applyBorder="1" applyAlignment="1">
      <alignment vertical="center"/>
    </xf>
    <xf numFmtId="0" fontId="7" fillId="4" borderId="8" xfId="0" applyFont="1" applyFill="1" applyBorder="1" applyAlignment="1">
      <alignment vertical="center"/>
    </xf>
    <xf numFmtId="0" fontId="3" fillId="4" borderId="19" xfId="0" applyFont="1" applyFill="1" applyBorder="1" applyAlignment="1">
      <alignment vertical="center"/>
    </xf>
    <xf numFmtId="14" fontId="3" fillId="4" borderId="8" xfId="0" applyNumberFormat="1" applyFont="1" applyFill="1" applyBorder="1" applyAlignment="1">
      <alignment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vertical="center"/>
    </xf>
    <xf numFmtId="0" fontId="3" fillId="4" borderId="15" xfId="0" applyFont="1" applyFill="1" applyBorder="1" applyAlignment="1">
      <alignment vertical="center" wrapText="1"/>
    </xf>
    <xf numFmtId="0" fontId="7" fillId="4" borderId="15" xfId="0" applyFont="1" applyFill="1" applyBorder="1" applyAlignment="1">
      <alignment vertical="center"/>
    </xf>
    <xf numFmtId="0" fontId="6" fillId="0" borderId="0" xfId="0" applyFont="1" applyAlignment="1">
      <alignment vertical="center" textRotation="90"/>
    </xf>
    <xf numFmtId="0" fontId="2" fillId="0" borderId="4" xfId="0" applyFont="1" applyBorder="1" applyAlignment="1">
      <alignment horizontal="center" vertical="center" textRotation="90"/>
    </xf>
    <xf numFmtId="0" fontId="2" fillId="0" borderId="10" xfId="0" applyFont="1" applyBorder="1" applyAlignment="1">
      <alignment horizontal="center" vertical="center" textRotation="90"/>
    </xf>
    <xf numFmtId="0" fontId="7" fillId="5" borderId="11" xfId="0" applyFont="1" applyFill="1" applyBorder="1" applyAlignment="1">
      <alignment vertical="center"/>
    </xf>
    <xf numFmtId="0" fontId="3" fillId="5" borderId="8" xfId="0" applyFont="1" applyFill="1" applyBorder="1" applyAlignment="1">
      <alignment vertical="center"/>
    </xf>
    <xf numFmtId="14" fontId="3" fillId="5" borderId="8" xfId="0" applyNumberFormat="1" applyFont="1" applyFill="1" applyBorder="1" applyAlignment="1">
      <alignment vertical="center"/>
    </xf>
    <xf numFmtId="0" fontId="3" fillId="5" borderId="8" xfId="0" applyFont="1" applyFill="1" applyBorder="1" applyAlignment="1">
      <alignment horizontal="center" vertical="center"/>
    </xf>
    <xf numFmtId="0" fontId="7" fillId="5" borderId="8" xfId="0" applyFont="1" applyFill="1" applyBorder="1" applyAlignment="1">
      <alignment vertical="center"/>
    </xf>
    <xf numFmtId="44" fontId="3" fillId="5" borderId="8" xfId="1" applyFont="1" applyFill="1" applyBorder="1" applyAlignment="1">
      <alignment vertical="center"/>
    </xf>
    <xf numFmtId="44" fontId="3" fillId="6" borderId="8" xfId="1" applyFont="1" applyFill="1" applyBorder="1" applyAlignment="1">
      <alignment vertical="center"/>
    </xf>
    <xf numFmtId="8" fontId="3" fillId="5" borderId="8" xfId="1" applyNumberFormat="1" applyFont="1" applyFill="1" applyBorder="1" applyAlignment="1">
      <alignment vertical="center"/>
    </xf>
    <xf numFmtId="0" fontId="7" fillId="7" borderId="11" xfId="0" applyFont="1" applyFill="1" applyBorder="1" applyAlignment="1">
      <alignment vertical="center"/>
    </xf>
    <xf numFmtId="0" fontId="3" fillId="7" borderId="8" xfId="0" applyFont="1" applyFill="1" applyBorder="1" applyAlignment="1">
      <alignment vertical="center" wrapText="1"/>
    </xf>
    <xf numFmtId="14" fontId="3" fillId="7" borderId="8" xfId="0" applyNumberFormat="1" applyFont="1" applyFill="1" applyBorder="1" applyAlignment="1">
      <alignment vertical="center"/>
    </xf>
    <xf numFmtId="0" fontId="3" fillId="7" borderId="8" xfId="0" applyFont="1" applyFill="1" applyBorder="1" applyAlignment="1">
      <alignment horizontal="center" vertical="center"/>
    </xf>
    <xf numFmtId="0" fontId="7" fillId="7" borderId="8" xfId="0" applyFont="1" applyFill="1" applyBorder="1" applyAlignment="1">
      <alignment vertical="center"/>
    </xf>
    <xf numFmtId="44" fontId="3" fillId="7" borderId="8" xfId="1" applyFont="1" applyFill="1" applyBorder="1" applyAlignment="1">
      <alignment vertical="center"/>
    </xf>
    <xf numFmtId="0" fontId="5" fillId="4" borderId="11" xfId="0" applyFont="1" applyFill="1" applyBorder="1" applyAlignment="1">
      <alignment vertical="center"/>
    </xf>
    <xf numFmtId="0" fontId="5" fillId="4" borderId="8" xfId="0" applyFont="1" applyFill="1" applyBorder="1" applyAlignment="1">
      <alignment vertical="center"/>
    </xf>
    <xf numFmtId="0" fontId="2" fillId="0" borderId="13" xfId="0" applyFont="1" applyBorder="1" applyAlignment="1">
      <alignment horizontal="center" vertical="center" textRotation="90"/>
    </xf>
    <xf numFmtId="0" fontId="5" fillId="4" borderId="15" xfId="0" applyFont="1" applyFill="1" applyBorder="1" applyAlignment="1">
      <alignment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380396-3CEE-4B9D-8BAA-B6ECB0B3A4E6}">
  <dimension ref="A1:Q58"/>
  <sheetViews>
    <sheetView tabSelected="1" topLeftCell="A7" workbookViewId="0">
      <selection activeCell="O29" sqref="O29"/>
    </sheetView>
  </sheetViews>
  <sheetFormatPr baseColWidth="10" defaultRowHeight="12.75" x14ac:dyDescent="0.25"/>
  <cols>
    <col min="1" max="1" width="5.28515625" style="1" bestFit="1" customWidth="1"/>
    <col min="2" max="2" width="30" style="2" bestFit="1" customWidth="1"/>
    <col min="3" max="3" width="29.140625" style="2" bestFit="1" customWidth="1"/>
    <col min="4" max="4" width="15.7109375" style="2" customWidth="1"/>
    <col min="5" max="5" width="10.28515625" style="3" customWidth="1"/>
    <col min="6" max="6" width="19.140625" style="2" customWidth="1"/>
    <col min="7" max="7" width="14.5703125" style="4" customWidth="1"/>
    <col min="8" max="8" width="18.140625" style="4" customWidth="1"/>
    <col min="9" max="10" width="11" style="4" customWidth="1"/>
    <col min="11" max="11" width="12" style="4" customWidth="1"/>
    <col min="12" max="13" width="18.7109375" style="4" customWidth="1"/>
    <col min="14" max="14" width="14" style="4" customWidth="1"/>
    <col min="15" max="15" width="17" style="4" customWidth="1"/>
    <col min="16" max="16" width="18.7109375" style="4" customWidth="1"/>
    <col min="17" max="17" width="17.7109375" style="4" customWidth="1"/>
    <col min="18" max="16384" width="11.42578125" style="2"/>
  </cols>
  <sheetData>
    <row r="1" spans="1:17" ht="6" customHeight="1" x14ac:dyDescent="0.25"/>
    <row r="2" spans="1:17" ht="25.5" customHeight="1" x14ac:dyDescent="0.25">
      <c r="A2" s="5"/>
      <c r="B2" s="6" t="s">
        <v>0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</row>
    <row r="3" spans="1:17" ht="25.5" customHeight="1" x14ac:dyDescent="0.25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</row>
    <row r="4" spans="1:17" ht="6.75" customHeight="1" thickBot="1" x14ac:dyDescent="0.3"/>
    <row r="5" spans="1:17" ht="26.25" thickBot="1" x14ac:dyDescent="0.3">
      <c r="A5" s="7" t="s">
        <v>1</v>
      </c>
      <c r="B5" s="8" t="s">
        <v>2</v>
      </c>
      <c r="C5" s="8" t="s">
        <v>3</v>
      </c>
      <c r="D5" s="8" t="s">
        <v>4</v>
      </c>
      <c r="E5" s="8" t="s">
        <v>5</v>
      </c>
      <c r="F5" s="8" t="s">
        <v>6</v>
      </c>
      <c r="G5" s="9" t="s">
        <v>7</v>
      </c>
      <c r="H5" s="9" t="s">
        <v>8</v>
      </c>
      <c r="I5" s="9" t="s">
        <v>9</v>
      </c>
      <c r="J5" s="9" t="s">
        <v>10</v>
      </c>
      <c r="K5" s="9" t="s">
        <v>11</v>
      </c>
      <c r="L5" s="10" t="s">
        <v>12</v>
      </c>
      <c r="M5" s="10" t="s">
        <v>13</v>
      </c>
      <c r="N5" s="10" t="s">
        <v>14</v>
      </c>
      <c r="O5" s="9" t="s">
        <v>15</v>
      </c>
      <c r="P5" s="11" t="s">
        <v>16</v>
      </c>
      <c r="Q5" s="10" t="s">
        <v>17</v>
      </c>
    </row>
    <row r="6" spans="1:17" ht="25.5" customHeight="1" x14ac:dyDescent="0.25">
      <c r="A6" s="12" t="s">
        <v>18</v>
      </c>
      <c r="B6" s="13" t="s">
        <v>19</v>
      </c>
      <c r="C6" s="14" t="s">
        <v>20</v>
      </c>
      <c r="D6" s="15">
        <v>39787</v>
      </c>
      <c r="E6" s="16">
        <v>2</v>
      </c>
      <c r="F6" s="17" t="s">
        <v>21</v>
      </c>
      <c r="G6" s="18">
        <v>284.3</v>
      </c>
      <c r="H6" s="19">
        <f>G6*15</f>
        <v>4264.5</v>
      </c>
      <c r="I6" s="19">
        <v>3921.6</v>
      </c>
      <c r="J6" s="19">
        <f>H6*2</f>
        <v>8529</v>
      </c>
      <c r="K6" s="19">
        <f>J6*12</f>
        <v>102348</v>
      </c>
      <c r="L6" s="20">
        <v>17058</v>
      </c>
      <c r="M6" s="19">
        <v>0</v>
      </c>
      <c r="N6" s="19">
        <v>0</v>
      </c>
      <c r="O6" s="20">
        <f t="shared" ref="O6:O11" si="0">J6*1.04-J6</f>
        <v>341.15999999999985</v>
      </c>
      <c r="P6" s="21">
        <f>+L6+M6+N6</f>
        <v>17058</v>
      </c>
      <c r="Q6" s="22">
        <f t="shared" ref="Q6:Q11" si="1">+K6+L6+O6</f>
        <v>119747.16</v>
      </c>
    </row>
    <row r="7" spans="1:17" ht="25.5" customHeight="1" x14ac:dyDescent="0.25">
      <c r="A7" s="23"/>
      <c r="B7" s="24" t="s">
        <v>22</v>
      </c>
      <c r="C7" s="25" t="s">
        <v>23</v>
      </c>
      <c r="D7" s="26">
        <v>40889</v>
      </c>
      <c r="E7" s="27">
        <v>1</v>
      </c>
      <c r="F7" s="17" t="s">
        <v>21</v>
      </c>
      <c r="G7" s="21">
        <v>581.71</v>
      </c>
      <c r="H7" s="19">
        <f t="shared" ref="H7:H11" si="2">G7*15</f>
        <v>8725.6500000000015</v>
      </c>
      <c r="I7" s="21">
        <v>7500</v>
      </c>
      <c r="J7" s="21">
        <f>H7*2</f>
        <v>17451.300000000003</v>
      </c>
      <c r="K7" s="21">
        <f t="shared" ref="K7:K24" si="3">J7*12</f>
        <v>209415.60000000003</v>
      </c>
      <c r="L7" s="21">
        <v>34902.6</v>
      </c>
      <c r="M7" s="21">
        <v>0</v>
      </c>
      <c r="N7" s="21">
        <v>0</v>
      </c>
      <c r="O7" s="21">
        <f t="shared" si="0"/>
        <v>698.05199999999968</v>
      </c>
      <c r="P7" s="21">
        <f t="shared" ref="P7:P11" si="4">+L7+M7+N7</f>
        <v>34902.6</v>
      </c>
      <c r="Q7" s="28">
        <f t="shared" si="1"/>
        <v>245016.25200000004</v>
      </c>
    </row>
    <row r="8" spans="1:17" ht="25.5" customHeight="1" x14ac:dyDescent="0.25">
      <c r="A8" s="23"/>
      <c r="B8" s="24" t="s">
        <v>24</v>
      </c>
      <c r="C8" s="25" t="s">
        <v>25</v>
      </c>
      <c r="D8" s="26">
        <v>41259</v>
      </c>
      <c r="E8" s="27">
        <v>1</v>
      </c>
      <c r="F8" s="17" t="s">
        <v>21</v>
      </c>
      <c r="G8" s="21">
        <v>581.71</v>
      </c>
      <c r="H8" s="19">
        <f t="shared" si="2"/>
        <v>8725.6500000000015</v>
      </c>
      <c r="I8" s="21">
        <v>6669.4</v>
      </c>
      <c r="J8" s="21">
        <f>H8*2</f>
        <v>17451.300000000003</v>
      </c>
      <c r="K8" s="21">
        <f t="shared" si="3"/>
        <v>209415.60000000003</v>
      </c>
      <c r="L8" s="21">
        <v>34902.6</v>
      </c>
      <c r="M8" s="21">
        <v>0</v>
      </c>
      <c r="N8" s="21">
        <v>0</v>
      </c>
      <c r="O8" s="21">
        <f t="shared" si="0"/>
        <v>698.05199999999968</v>
      </c>
      <c r="P8" s="21">
        <f t="shared" si="4"/>
        <v>34902.6</v>
      </c>
      <c r="Q8" s="28">
        <f t="shared" si="1"/>
        <v>245016.25200000004</v>
      </c>
    </row>
    <row r="9" spans="1:17" s="30" customFormat="1" ht="25.5" customHeight="1" x14ac:dyDescent="0.25">
      <c r="A9" s="23"/>
      <c r="B9" s="24" t="s">
        <v>26</v>
      </c>
      <c r="C9" s="29" t="s">
        <v>27</v>
      </c>
      <c r="D9" s="26">
        <v>43922</v>
      </c>
      <c r="E9" s="27">
        <v>1</v>
      </c>
      <c r="F9" s="17" t="s">
        <v>21</v>
      </c>
      <c r="G9" s="21">
        <v>273.37</v>
      </c>
      <c r="H9" s="19">
        <v>4100.55</v>
      </c>
      <c r="I9" s="21">
        <v>3775.6</v>
      </c>
      <c r="J9" s="21">
        <f>H9*2</f>
        <v>8201.1</v>
      </c>
      <c r="K9" s="21">
        <f>J9*9</f>
        <v>73809.900000000009</v>
      </c>
      <c r="L9" s="21">
        <v>16402.2</v>
      </c>
      <c r="M9" s="21">
        <v>0</v>
      </c>
      <c r="N9" s="21">
        <v>0</v>
      </c>
      <c r="O9" s="21">
        <f t="shared" si="0"/>
        <v>328.04399999999987</v>
      </c>
      <c r="P9" s="21">
        <f t="shared" si="4"/>
        <v>16402.2</v>
      </c>
      <c r="Q9" s="28">
        <f t="shared" si="1"/>
        <v>90540.144</v>
      </c>
    </row>
    <row r="10" spans="1:17" ht="25.5" customHeight="1" x14ac:dyDescent="0.25">
      <c r="A10" s="23"/>
      <c r="B10" s="24" t="s">
        <v>28</v>
      </c>
      <c r="C10" s="29" t="s">
        <v>29</v>
      </c>
      <c r="D10" s="26">
        <v>43389</v>
      </c>
      <c r="E10" s="27">
        <v>1</v>
      </c>
      <c r="F10" s="17" t="s">
        <v>21</v>
      </c>
      <c r="G10" s="21">
        <v>808.8</v>
      </c>
      <c r="H10" s="19">
        <f t="shared" si="2"/>
        <v>12132</v>
      </c>
      <c r="I10" s="21">
        <v>10175</v>
      </c>
      <c r="J10" s="21">
        <f t="shared" ref="J10:J11" si="5">H10*2</f>
        <v>24264</v>
      </c>
      <c r="K10" s="21">
        <f t="shared" si="3"/>
        <v>291168</v>
      </c>
      <c r="L10" s="21">
        <v>48528</v>
      </c>
      <c r="M10" s="21">
        <v>0</v>
      </c>
      <c r="N10" s="21">
        <v>0</v>
      </c>
      <c r="O10" s="21">
        <f t="shared" si="0"/>
        <v>970.56000000000131</v>
      </c>
      <c r="P10" s="21">
        <f t="shared" si="4"/>
        <v>48528</v>
      </c>
      <c r="Q10" s="28">
        <f t="shared" si="1"/>
        <v>340666.56</v>
      </c>
    </row>
    <row r="11" spans="1:17" ht="25.5" customHeight="1" thickBot="1" x14ac:dyDescent="0.3">
      <c r="A11" s="31"/>
      <c r="B11" s="32" t="s">
        <v>30</v>
      </c>
      <c r="C11" s="33" t="s">
        <v>20</v>
      </c>
      <c r="D11" s="34">
        <v>43586</v>
      </c>
      <c r="E11" s="35">
        <v>2</v>
      </c>
      <c r="F11" s="36" t="s">
        <v>21</v>
      </c>
      <c r="G11" s="37">
        <v>205.98</v>
      </c>
      <c r="H11" s="37">
        <f t="shared" si="2"/>
        <v>3089.7</v>
      </c>
      <c r="I11" s="37">
        <v>2349</v>
      </c>
      <c r="J11" s="37">
        <f t="shared" si="5"/>
        <v>6179.4</v>
      </c>
      <c r="K11" s="37">
        <f t="shared" si="3"/>
        <v>74152.799999999988</v>
      </c>
      <c r="L11" s="37">
        <v>12358.8</v>
      </c>
      <c r="M11" s="37">
        <v>0</v>
      </c>
      <c r="N11" s="37">
        <v>0</v>
      </c>
      <c r="O11" s="37">
        <f t="shared" si="0"/>
        <v>247.17600000000039</v>
      </c>
      <c r="P11" s="21">
        <f t="shared" si="4"/>
        <v>12358.8</v>
      </c>
      <c r="Q11" s="38">
        <f t="shared" si="1"/>
        <v>86758.775999999998</v>
      </c>
    </row>
    <row r="12" spans="1:17" ht="7.5" customHeight="1" thickBot="1" x14ac:dyDescent="0.3">
      <c r="B12" s="39"/>
      <c r="F12" s="39"/>
    </row>
    <row r="13" spans="1:17" ht="25.5" customHeight="1" x14ac:dyDescent="0.25">
      <c r="A13" s="12" t="s">
        <v>31</v>
      </c>
      <c r="B13" s="40" t="s">
        <v>32</v>
      </c>
      <c r="C13" s="41" t="s">
        <v>33</v>
      </c>
      <c r="D13" s="42">
        <v>40645</v>
      </c>
      <c r="E13" s="43">
        <v>1</v>
      </c>
      <c r="F13" s="44" t="s">
        <v>21</v>
      </c>
      <c r="G13" s="45">
        <v>581.71</v>
      </c>
      <c r="H13" s="46">
        <f>G13*15</f>
        <v>8725.6500000000015</v>
      </c>
      <c r="I13" s="45">
        <v>7500</v>
      </c>
      <c r="J13" s="45">
        <f>H13*2</f>
        <v>17451.300000000003</v>
      </c>
      <c r="K13" s="45">
        <f t="shared" si="3"/>
        <v>209415.60000000003</v>
      </c>
      <c r="L13" s="45">
        <v>34902.6</v>
      </c>
      <c r="M13" s="45">
        <v>0</v>
      </c>
      <c r="N13" s="45">
        <v>0</v>
      </c>
      <c r="O13" s="45">
        <f>J13*1.04-J13</f>
        <v>698.05199999999968</v>
      </c>
      <c r="P13" s="21">
        <f>+L13+M13+N13</f>
        <v>34902.6</v>
      </c>
      <c r="Q13" s="45">
        <f>+K13+L13+O13</f>
        <v>245016.25200000004</v>
      </c>
    </row>
    <row r="14" spans="1:17" ht="25.5" customHeight="1" x14ac:dyDescent="0.25">
      <c r="A14" s="23"/>
      <c r="B14" s="24" t="s">
        <v>34</v>
      </c>
      <c r="C14" s="29" t="s">
        <v>35</v>
      </c>
      <c r="D14" s="26">
        <v>43389</v>
      </c>
      <c r="E14" s="27">
        <v>1</v>
      </c>
      <c r="F14" s="47" t="s">
        <v>21</v>
      </c>
      <c r="G14" s="21">
        <v>1165.72</v>
      </c>
      <c r="H14" s="21">
        <f>G14*15</f>
        <v>17485.8</v>
      </c>
      <c r="I14" s="21">
        <v>14269.6</v>
      </c>
      <c r="J14" s="21">
        <f>H14*2</f>
        <v>34971.599999999999</v>
      </c>
      <c r="K14" s="21">
        <f t="shared" si="3"/>
        <v>419659.19999999995</v>
      </c>
      <c r="L14" s="21">
        <v>69943.199999999997</v>
      </c>
      <c r="M14" s="21">
        <v>0</v>
      </c>
      <c r="N14" s="21">
        <v>0</v>
      </c>
      <c r="O14" s="21">
        <f>J14*1.04-J14</f>
        <v>1398.8640000000014</v>
      </c>
      <c r="P14" s="21">
        <f>+L14+M14+N14</f>
        <v>69943.199999999997</v>
      </c>
      <c r="Q14" s="21">
        <f>+K14+L14+O14</f>
        <v>491001.26399999997</v>
      </c>
    </row>
    <row r="15" spans="1:17" ht="7.5" customHeight="1" thickBot="1" x14ac:dyDescent="0.3">
      <c r="B15" s="39"/>
      <c r="F15" s="39"/>
    </row>
    <row r="16" spans="1:17" ht="25.5" customHeight="1" x14ac:dyDescent="0.25">
      <c r="A16" s="12" t="s">
        <v>36</v>
      </c>
      <c r="B16" s="40" t="s">
        <v>37</v>
      </c>
      <c r="C16" s="48" t="s">
        <v>38</v>
      </c>
      <c r="D16" s="42">
        <v>39148</v>
      </c>
      <c r="E16" s="43">
        <v>3</v>
      </c>
      <c r="F16" s="44" t="s">
        <v>21</v>
      </c>
      <c r="G16" s="45">
        <v>326.82</v>
      </c>
      <c r="H16" s="46">
        <f>G16*15</f>
        <v>4902.3</v>
      </c>
      <c r="I16" s="45">
        <v>4457.2</v>
      </c>
      <c r="J16" s="45">
        <f>H16*2</f>
        <v>9804.6</v>
      </c>
      <c r="K16" s="45">
        <f t="shared" si="3"/>
        <v>117655.20000000001</v>
      </c>
      <c r="L16" s="45">
        <v>19609.2</v>
      </c>
      <c r="M16" s="45">
        <v>0</v>
      </c>
      <c r="N16" s="45">
        <v>0</v>
      </c>
      <c r="O16" s="45">
        <f t="shared" ref="O16:O24" si="6">J16*1.04-J16</f>
        <v>392.18400000000111</v>
      </c>
      <c r="P16" s="21">
        <f>+L16+M16+N16</f>
        <v>19609.2</v>
      </c>
      <c r="Q16" s="45">
        <f t="shared" ref="Q16:Q24" si="7">+K16+L16+O16</f>
        <v>137656.58400000003</v>
      </c>
    </row>
    <row r="17" spans="1:17" ht="25.5" customHeight="1" x14ac:dyDescent="0.25">
      <c r="A17" s="23"/>
      <c r="B17" s="24" t="s">
        <v>39</v>
      </c>
      <c r="C17" s="25" t="s">
        <v>40</v>
      </c>
      <c r="D17" s="26">
        <v>39736</v>
      </c>
      <c r="E17" s="27">
        <v>1</v>
      </c>
      <c r="F17" s="47" t="s">
        <v>21</v>
      </c>
      <c r="G17" s="21">
        <v>581.71</v>
      </c>
      <c r="H17" s="21">
        <f t="shared" ref="H17:H24" si="8">G17*15</f>
        <v>8725.6500000000015</v>
      </c>
      <c r="I17" s="21">
        <v>6669.6</v>
      </c>
      <c r="J17" s="21">
        <f>H17*2</f>
        <v>17451.300000000003</v>
      </c>
      <c r="K17" s="21">
        <f t="shared" si="3"/>
        <v>209415.60000000003</v>
      </c>
      <c r="L17" s="21">
        <v>34902.6</v>
      </c>
      <c r="M17" s="21">
        <v>0</v>
      </c>
      <c r="N17" s="21">
        <v>0</v>
      </c>
      <c r="O17" s="21">
        <f t="shared" si="6"/>
        <v>698.05199999999968</v>
      </c>
      <c r="P17" s="21">
        <f t="shared" ref="P17:P24" si="9">+L17+M17+N17</f>
        <v>34902.6</v>
      </c>
      <c r="Q17" s="21">
        <f t="shared" si="7"/>
        <v>245016.25200000004</v>
      </c>
    </row>
    <row r="18" spans="1:17" ht="25.5" customHeight="1" x14ac:dyDescent="0.25">
      <c r="A18" s="23"/>
      <c r="B18" s="24" t="s">
        <v>41</v>
      </c>
      <c r="C18" s="29" t="s">
        <v>38</v>
      </c>
      <c r="D18" s="26">
        <v>40410</v>
      </c>
      <c r="E18" s="27">
        <v>3</v>
      </c>
      <c r="F18" s="47" t="s">
        <v>21</v>
      </c>
      <c r="G18" s="21">
        <v>326.82</v>
      </c>
      <c r="H18" s="21">
        <f t="shared" si="8"/>
        <v>4902.3</v>
      </c>
      <c r="I18" s="21">
        <v>4457.3999999999996</v>
      </c>
      <c r="J18" s="21">
        <f>H18*2</f>
        <v>9804.6</v>
      </c>
      <c r="K18" s="21">
        <f t="shared" si="3"/>
        <v>117655.20000000001</v>
      </c>
      <c r="L18" s="21">
        <v>19609.2</v>
      </c>
      <c r="M18" s="21">
        <v>0</v>
      </c>
      <c r="N18" s="21">
        <v>0</v>
      </c>
      <c r="O18" s="21">
        <f t="shared" si="6"/>
        <v>392.18400000000111</v>
      </c>
      <c r="P18" s="21">
        <f t="shared" si="9"/>
        <v>19609.2</v>
      </c>
      <c r="Q18" s="21">
        <f t="shared" si="7"/>
        <v>137656.58400000003</v>
      </c>
    </row>
    <row r="19" spans="1:17" ht="25.5" customHeight="1" x14ac:dyDescent="0.25">
      <c r="A19" s="23"/>
      <c r="B19" s="24" t="s">
        <v>42</v>
      </c>
      <c r="C19" s="25" t="s">
        <v>43</v>
      </c>
      <c r="D19" s="49">
        <v>40924</v>
      </c>
      <c r="E19" s="50">
        <v>1</v>
      </c>
      <c r="F19" s="47" t="s">
        <v>21</v>
      </c>
      <c r="G19" s="21">
        <v>326.81</v>
      </c>
      <c r="H19" s="21">
        <f t="shared" si="8"/>
        <v>4902.1499999999996</v>
      </c>
      <c r="I19" s="21">
        <v>4457</v>
      </c>
      <c r="J19" s="21">
        <f t="shared" ref="J19:J24" si="10">H19*2</f>
        <v>9804.2999999999993</v>
      </c>
      <c r="K19" s="21">
        <f t="shared" si="3"/>
        <v>117651.59999999999</v>
      </c>
      <c r="L19" s="21">
        <v>19608.599999999999</v>
      </c>
      <c r="M19" s="21">
        <v>0</v>
      </c>
      <c r="N19" s="21">
        <v>0</v>
      </c>
      <c r="O19" s="21">
        <f t="shared" si="6"/>
        <v>392.17200000000048</v>
      </c>
      <c r="P19" s="21">
        <f t="shared" si="9"/>
        <v>19608.599999999999</v>
      </c>
      <c r="Q19" s="21">
        <f t="shared" si="7"/>
        <v>137652.37199999997</v>
      </c>
    </row>
    <row r="20" spans="1:17" ht="25.5" customHeight="1" x14ac:dyDescent="0.25">
      <c r="A20" s="23"/>
      <c r="B20" s="24" t="s">
        <v>44</v>
      </c>
      <c r="C20" s="25" t="s">
        <v>45</v>
      </c>
      <c r="D20" s="26">
        <v>43236</v>
      </c>
      <c r="E20" s="27">
        <v>1</v>
      </c>
      <c r="F20" s="47" t="s">
        <v>21</v>
      </c>
      <c r="G20" s="21">
        <v>195.67</v>
      </c>
      <c r="H20" s="21">
        <f t="shared" si="8"/>
        <v>2935.0499999999997</v>
      </c>
      <c r="I20" s="21">
        <v>2882.4</v>
      </c>
      <c r="J20" s="21">
        <f t="shared" si="10"/>
        <v>5870.0999999999995</v>
      </c>
      <c r="K20" s="21">
        <f t="shared" si="3"/>
        <v>70441.2</v>
      </c>
      <c r="L20" s="21">
        <v>11740.2</v>
      </c>
      <c r="M20" s="21">
        <v>0</v>
      </c>
      <c r="N20" s="21">
        <v>0</v>
      </c>
      <c r="O20" s="21">
        <f t="shared" si="6"/>
        <v>234.80400000000009</v>
      </c>
      <c r="P20" s="21">
        <f t="shared" si="9"/>
        <v>11740.2</v>
      </c>
      <c r="Q20" s="21">
        <f t="shared" si="7"/>
        <v>82416.203999999998</v>
      </c>
    </row>
    <row r="21" spans="1:17" ht="25.5" customHeight="1" x14ac:dyDescent="0.25">
      <c r="A21" s="23"/>
      <c r="B21" s="24" t="s">
        <v>46</v>
      </c>
      <c r="C21" s="29" t="s">
        <v>47</v>
      </c>
      <c r="D21" s="26">
        <v>43160</v>
      </c>
      <c r="E21" s="27">
        <v>1</v>
      </c>
      <c r="F21" s="47" t="s">
        <v>21</v>
      </c>
      <c r="G21" s="21">
        <v>238.98</v>
      </c>
      <c r="H21" s="21">
        <f t="shared" si="8"/>
        <v>3584.7</v>
      </c>
      <c r="I21" s="21">
        <v>3423.2</v>
      </c>
      <c r="J21" s="21">
        <f t="shared" si="10"/>
        <v>7169.4</v>
      </c>
      <c r="K21" s="21">
        <f t="shared" si="3"/>
        <v>86032.799999999988</v>
      </c>
      <c r="L21" s="21">
        <v>14338.8</v>
      </c>
      <c r="M21" s="21">
        <v>0</v>
      </c>
      <c r="N21" s="21">
        <v>0</v>
      </c>
      <c r="O21" s="21">
        <f t="shared" si="6"/>
        <v>286.77599999999984</v>
      </c>
      <c r="P21" s="21">
        <f t="shared" si="9"/>
        <v>14338.8</v>
      </c>
      <c r="Q21" s="21">
        <f t="shared" si="7"/>
        <v>100658.37599999999</v>
      </c>
    </row>
    <row r="22" spans="1:17" ht="25.5" customHeight="1" x14ac:dyDescent="0.25">
      <c r="A22" s="23"/>
      <c r="B22" s="24" t="s">
        <v>48</v>
      </c>
      <c r="C22" s="29" t="s">
        <v>49</v>
      </c>
      <c r="D22" s="26">
        <v>43420</v>
      </c>
      <c r="E22" s="27">
        <v>2</v>
      </c>
      <c r="F22" s="47" t="s">
        <v>21</v>
      </c>
      <c r="G22" s="21">
        <v>284.29000000000002</v>
      </c>
      <c r="H22" s="21">
        <f t="shared" si="8"/>
        <v>4264.3500000000004</v>
      </c>
      <c r="I22" s="21">
        <v>3921.4</v>
      </c>
      <c r="J22" s="21">
        <f t="shared" si="10"/>
        <v>8528.7000000000007</v>
      </c>
      <c r="K22" s="21">
        <f t="shared" si="3"/>
        <v>102344.40000000001</v>
      </c>
      <c r="L22" s="21">
        <v>17057.400000000001</v>
      </c>
      <c r="M22" s="21">
        <v>0</v>
      </c>
      <c r="N22" s="21">
        <v>0</v>
      </c>
      <c r="O22" s="21">
        <f t="shared" si="6"/>
        <v>341.14800000000105</v>
      </c>
      <c r="P22" s="21">
        <f t="shared" si="9"/>
        <v>17057.400000000001</v>
      </c>
      <c r="Q22" s="21">
        <f t="shared" si="7"/>
        <v>119742.94800000002</v>
      </c>
    </row>
    <row r="23" spans="1:17" ht="25.5" customHeight="1" x14ac:dyDescent="0.25">
      <c r="A23" s="23"/>
      <c r="B23" s="24" t="s">
        <v>50</v>
      </c>
      <c r="C23" s="29" t="s">
        <v>49</v>
      </c>
      <c r="D23" s="26">
        <v>43420</v>
      </c>
      <c r="E23" s="27">
        <v>2</v>
      </c>
      <c r="F23" s="47" t="s">
        <v>21</v>
      </c>
      <c r="G23" s="21">
        <v>205.25</v>
      </c>
      <c r="H23" s="21">
        <f t="shared" si="8"/>
        <v>3078.75</v>
      </c>
      <c r="I23" s="21">
        <v>2990.4</v>
      </c>
      <c r="J23" s="21">
        <f t="shared" si="10"/>
        <v>6157.5</v>
      </c>
      <c r="K23" s="21">
        <f t="shared" si="3"/>
        <v>73890</v>
      </c>
      <c r="L23" s="21">
        <v>12315</v>
      </c>
      <c r="M23" s="21">
        <v>0</v>
      </c>
      <c r="N23" s="21">
        <v>0</v>
      </c>
      <c r="O23" s="21">
        <f t="shared" si="6"/>
        <v>246.30000000000018</v>
      </c>
      <c r="P23" s="21">
        <f t="shared" si="9"/>
        <v>12315</v>
      </c>
      <c r="Q23" s="21">
        <f t="shared" si="7"/>
        <v>86451.3</v>
      </c>
    </row>
    <row r="24" spans="1:17" ht="25.5" customHeight="1" thickBot="1" x14ac:dyDescent="0.3">
      <c r="A24" s="31"/>
      <c r="B24" s="51" t="s">
        <v>51</v>
      </c>
      <c r="C24" s="52" t="s">
        <v>52</v>
      </c>
      <c r="D24" s="34">
        <v>43409</v>
      </c>
      <c r="E24" s="35">
        <v>1</v>
      </c>
      <c r="F24" s="53" t="s">
        <v>21</v>
      </c>
      <c r="G24" s="37">
        <v>195.67</v>
      </c>
      <c r="H24" s="19">
        <f t="shared" si="8"/>
        <v>2935.0499999999997</v>
      </c>
      <c r="I24" s="37">
        <v>2882.4</v>
      </c>
      <c r="J24" s="37">
        <f t="shared" si="10"/>
        <v>5870.0999999999995</v>
      </c>
      <c r="K24" s="37">
        <f t="shared" si="3"/>
        <v>70441.2</v>
      </c>
      <c r="L24" s="37">
        <v>11740.2</v>
      </c>
      <c r="M24" s="37">
        <v>0</v>
      </c>
      <c r="N24" s="37">
        <v>0</v>
      </c>
      <c r="O24" s="37">
        <f t="shared" si="6"/>
        <v>234.80400000000009</v>
      </c>
      <c r="P24" s="21">
        <f t="shared" si="9"/>
        <v>11740.2</v>
      </c>
      <c r="Q24" s="37">
        <f t="shared" si="7"/>
        <v>82416.203999999998</v>
      </c>
    </row>
    <row r="25" spans="1:17" ht="7.5" customHeight="1" thickBot="1" x14ac:dyDescent="0.3">
      <c r="A25" s="54"/>
      <c r="B25" s="39"/>
      <c r="F25" s="39"/>
    </row>
    <row r="26" spans="1:17" ht="25.5" customHeight="1" x14ac:dyDescent="0.25">
      <c r="A26" s="55" t="s">
        <v>53</v>
      </c>
      <c r="B26" s="40" t="s">
        <v>54</v>
      </c>
      <c r="C26" s="29" t="s">
        <v>55</v>
      </c>
      <c r="D26" s="42">
        <v>39787</v>
      </c>
      <c r="E26" s="43">
        <v>4</v>
      </c>
      <c r="F26" s="44" t="s">
        <v>21</v>
      </c>
      <c r="G26" s="45">
        <v>297.64</v>
      </c>
      <c r="H26" s="46">
        <f>G26*15</f>
        <v>4464.5999999999995</v>
      </c>
      <c r="I26" s="45">
        <v>4089.6</v>
      </c>
      <c r="J26" s="45">
        <f t="shared" ref="J26:J49" si="11">H26*2</f>
        <v>8929.1999999999989</v>
      </c>
      <c r="K26" s="45">
        <f t="shared" ref="K26:K58" si="12">J26*12</f>
        <v>107150.39999999999</v>
      </c>
      <c r="L26" s="45">
        <v>17858.400000000001</v>
      </c>
      <c r="M26" s="45">
        <v>0</v>
      </c>
      <c r="N26" s="45">
        <v>0</v>
      </c>
      <c r="O26" s="45">
        <f t="shared" ref="O26:O49" si="13">J26*1.04-J26</f>
        <v>357.16799999999967</v>
      </c>
      <c r="P26" s="21">
        <f>+L26+M26+N26</f>
        <v>17858.400000000001</v>
      </c>
      <c r="Q26" s="45">
        <f t="shared" ref="Q26:Q49" si="14">+K26+L26+O26</f>
        <v>125365.96799999999</v>
      </c>
    </row>
    <row r="27" spans="1:17" ht="25.5" customHeight="1" x14ac:dyDescent="0.25">
      <c r="A27" s="56"/>
      <c r="B27" s="24" t="s">
        <v>56</v>
      </c>
      <c r="C27" s="29" t="s">
        <v>57</v>
      </c>
      <c r="D27" s="26">
        <v>37271</v>
      </c>
      <c r="E27" s="27">
        <v>3</v>
      </c>
      <c r="F27" s="47" t="s">
        <v>21</v>
      </c>
      <c r="G27" s="21">
        <v>399.32</v>
      </c>
      <c r="H27" s="21">
        <f t="shared" ref="H27:H48" si="15">G27*15</f>
        <v>5989.8</v>
      </c>
      <c r="I27" s="21">
        <v>5348.6</v>
      </c>
      <c r="J27" s="21">
        <f t="shared" si="11"/>
        <v>11979.6</v>
      </c>
      <c r="K27" s="21">
        <f t="shared" si="12"/>
        <v>143755.20000000001</v>
      </c>
      <c r="L27" s="21">
        <v>23959.200000000001</v>
      </c>
      <c r="M27" s="21">
        <v>0</v>
      </c>
      <c r="N27" s="21">
        <v>0</v>
      </c>
      <c r="O27" s="21">
        <f t="shared" si="13"/>
        <v>479.18400000000111</v>
      </c>
      <c r="P27" s="21">
        <f>+L27+N27</f>
        <v>23959.200000000001</v>
      </c>
      <c r="Q27" s="21">
        <f t="shared" si="14"/>
        <v>168193.58400000003</v>
      </c>
    </row>
    <row r="28" spans="1:17" ht="25.5" customHeight="1" x14ac:dyDescent="0.25">
      <c r="A28" s="56"/>
      <c r="B28" s="24" t="s">
        <v>58</v>
      </c>
      <c r="C28" s="29" t="s">
        <v>55</v>
      </c>
      <c r="D28" s="26">
        <v>37257</v>
      </c>
      <c r="E28" s="27">
        <v>4</v>
      </c>
      <c r="F28" s="47" t="s">
        <v>21</v>
      </c>
      <c r="G28" s="21">
        <v>411.77</v>
      </c>
      <c r="H28" s="21">
        <f t="shared" si="15"/>
        <v>6176.5499999999993</v>
      </c>
      <c r="I28" s="21">
        <v>5495.4</v>
      </c>
      <c r="J28" s="21">
        <f t="shared" si="11"/>
        <v>12353.099999999999</v>
      </c>
      <c r="K28" s="21">
        <f t="shared" si="12"/>
        <v>148237.19999999998</v>
      </c>
      <c r="L28" s="21">
        <v>24706.2</v>
      </c>
      <c r="M28" s="21">
        <v>0</v>
      </c>
      <c r="N28" s="21">
        <v>0</v>
      </c>
      <c r="O28" s="21">
        <f t="shared" si="13"/>
        <v>494.1239999999998</v>
      </c>
      <c r="P28" s="21">
        <f>+L28+N28</f>
        <v>24706.2</v>
      </c>
      <c r="Q28" s="21">
        <f t="shared" si="14"/>
        <v>173437.524</v>
      </c>
    </row>
    <row r="29" spans="1:17" ht="25.5" customHeight="1" x14ac:dyDescent="0.25">
      <c r="A29" s="56"/>
      <c r="B29" s="24" t="s">
        <v>59</v>
      </c>
      <c r="C29" s="29" t="s">
        <v>60</v>
      </c>
      <c r="D29" s="26">
        <v>43435</v>
      </c>
      <c r="E29" s="27">
        <v>1</v>
      </c>
      <c r="F29" s="47" t="s">
        <v>21</v>
      </c>
      <c r="G29" s="21">
        <v>242.48</v>
      </c>
      <c r="H29" s="21">
        <f t="shared" si="15"/>
        <v>3637.2</v>
      </c>
      <c r="I29" s="21">
        <v>3470.2</v>
      </c>
      <c r="J29" s="21">
        <f t="shared" si="11"/>
        <v>7274.4</v>
      </c>
      <c r="K29" s="21">
        <f t="shared" si="12"/>
        <v>87292.799999999988</v>
      </c>
      <c r="L29" s="21">
        <v>14548.8</v>
      </c>
      <c r="M29" s="21">
        <v>0</v>
      </c>
      <c r="N29" s="21">
        <v>0</v>
      </c>
      <c r="O29" s="21">
        <f t="shared" si="13"/>
        <v>290.97600000000057</v>
      </c>
      <c r="P29" s="21">
        <f>+L29+N29</f>
        <v>14548.8</v>
      </c>
      <c r="Q29" s="21">
        <f t="shared" si="14"/>
        <v>102132.57599999999</v>
      </c>
    </row>
    <row r="30" spans="1:17" ht="25.5" customHeight="1" x14ac:dyDescent="0.25">
      <c r="A30" s="56"/>
      <c r="B30" s="57" t="s">
        <v>61</v>
      </c>
      <c r="C30" s="58" t="s">
        <v>62</v>
      </c>
      <c r="D30" s="59">
        <v>37288</v>
      </c>
      <c r="E30" s="60">
        <v>3</v>
      </c>
      <c r="F30" s="61" t="s">
        <v>63</v>
      </c>
      <c r="G30" s="62">
        <v>399.33</v>
      </c>
      <c r="H30" s="63">
        <f t="shared" si="15"/>
        <v>5989.95</v>
      </c>
      <c r="I30" s="62">
        <v>5348.6</v>
      </c>
      <c r="J30" s="62">
        <f t="shared" si="11"/>
        <v>11979.9</v>
      </c>
      <c r="K30" s="62">
        <f t="shared" si="12"/>
        <v>143758.79999999999</v>
      </c>
      <c r="L30" s="63">
        <v>23959.8</v>
      </c>
      <c r="M30" s="62">
        <v>1996.65</v>
      </c>
      <c r="N30" s="64">
        <v>6389.4</v>
      </c>
      <c r="O30" s="62">
        <f t="shared" si="13"/>
        <v>479.19599999999991</v>
      </c>
      <c r="P30" s="63">
        <f>+L30+M30+N30</f>
        <v>32345.85</v>
      </c>
      <c r="Q30" s="62">
        <f t="shared" si="14"/>
        <v>168197.79599999997</v>
      </c>
    </row>
    <row r="31" spans="1:17" ht="25.5" customHeight="1" x14ac:dyDescent="0.25">
      <c r="A31" s="56"/>
      <c r="B31" s="24" t="s">
        <v>64</v>
      </c>
      <c r="C31" s="29" t="s">
        <v>65</v>
      </c>
      <c r="D31" s="26">
        <v>38143</v>
      </c>
      <c r="E31" s="27">
        <v>3</v>
      </c>
      <c r="F31" s="47" t="s">
        <v>21</v>
      </c>
      <c r="G31" s="21">
        <v>323.41000000000003</v>
      </c>
      <c r="H31" s="21">
        <f t="shared" si="15"/>
        <v>4851.1500000000005</v>
      </c>
      <c r="I31" s="21">
        <v>4414.3999999999996</v>
      </c>
      <c r="J31" s="21">
        <f t="shared" si="11"/>
        <v>9702.3000000000011</v>
      </c>
      <c r="K31" s="21">
        <f t="shared" si="12"/>
        <v>116427.6</v>
      </c>
      <c r="L31" s="21">
        <v>19404.599999999999</v>
      </c>
      <c r="M31" s="21">
        <v>0</v>
      </c>
      <c r="N31" s="21">
        <v>0</v>
      </c>
      <c r="O31" s="21">
        <f t="shared" si="13"/>
        <v>388.09200000000055</v>
      </c>
      <c r="P31" s="21">
        <f>+L31+M31+N31</f>
        <v>19404.599999999999</v>
      </c>
      <c r="Q31" s="21">
        <f t="shared" si="14"/>
        <v>136220.29200000002</v>
      </c>
    </row>
    <row r="32" spans="1:17" s="30" customFormat="1" ht="25.5" customHeight="1" x14ac:dyDescent="0.25">
      <c r="A32" s="56"/>
      <c r="B32" s="65" t="s">
        <v>66</v>
      </c>
      <c r="C32" s="66" t="s">
        <v>67</v>
      </c>
      <c r="D32" s="67">
        <v>43389</v>
      </c>
      <c r="E32" s="68">
        <v>1</v>
      </c>
      <c r="F32" s="69" t="s">
        <v>21</v>
      </c>
      <c r="G32" s="70">
        <v>441.59</v>
      </c>
      <c r="H32" s="70">
        <f t="shared" si="15"/>
        <v>6623.8499999999995</v>
      </c>
      <c r="I32" s="70">
        <v>5847</v>
      </c>
      <c r="J32" s="70">
        <f t="shared" si="11"/>
        <v>13247.699999999999</v>
      </c>
      <c r="K32" s="70">
        <f t="shared" si="12"/>
        <v>158972.4</v>
      </c>
      <c r="L32" s="70">
        <v>10961.2</v>
      </c>
      <c r="M32" s="70">
        <v>0</v>
      </c>
      <c r="N32" s="70">
        <v>0</v>
      </c>
      <c r="O32" s="70">
        <f t="shared" si="13"/>
        <v>529.90800000000127</v>
      </c>
      <c r="P32" s="70">
        <f t="shared" ref="P32:P43" si="16">+L32+M32+N32</f>
        <v>10961.2</v>
      </c>
      <c r="Q32" s="70">
        <f t="shared" si="14"/>
        <v>170463.508</v>
      </c>
    </row>
    <row r="33" spans="1:17" ht="25.5" customHeight="1" x14ac:dyDescent="0.25">
      <c r="A33" s="56"/>
      <c r="B33" s="71" t="s">
        <v>68</v>
      </c>
      <c r="C33" s="29" t="s">
        <v>69</v>
      </c>
      <c r="D33" s="26">
        <v>39455</v>
      </c>
      <c r="E33" s="27">
        <v>1</v>
      </c>
      <c r="F33" s="72" t="s">
        <v>21</v>
      </c>
      <c r="G33" s="21">
        <v>259.60000000000002</v>
      </c>
      <c r="H33" s="21">
        <f t="shared" si="15"/>
        <v>3894.0000000000005</v>
      </c>
      <c r="I33" s="21">
        <v>3591.8</v>
      </c>
      <c r="J33" s="21">
        <f t="shared" si="11"/>
        <v>7788.0000000000009</v>
      </c>
      <c r="K33" s="21">
        <f t="shared" si="12"/>
        <v>93456.000000000015</v>
      </c>
      <c r="L33" s="21">
        <v>15576</v>
      </c>
      <c r="M33" s="21">
        <v>0</v>
      </c>
      <c r="N33" s="21">
        <v>0</v>
      </c>
      <c r="O33" s="21">
        <f t="shared" si="13"/>
        <v>311.52000000000044</v>
      </c>
      <c r="P33" s="21">
        <f t="shared" si="16"/>
        <v>15576</v>
      </c>
      <c r="Q33" s="21">
        <f t="shared" si="14"/>
        <v>109343.52000000002</v>
      </c>
    </row>
    <row r="34" spans="1:17" ht="25.5" customHeight="1" x14ac:dyDescent="0.25">
      <c r="A34" s="56"/>
      <c r="B34" s="24" t="s">
        <v>70</v>
      </c>
      <c r="C34" s="29" t="s">
        <v>71</v>
      </c>
      <c r="D34" s="26">
        <v>37143</v>
      </c>
      <c r="E34" s="27">
        <v>1</v>
      </c>
      <c r="F34" s="47" t="s">
        <v>21</v>
      </c>
      <c r="G34" s="21">
        <v>278.99</v>
      </c>
      <c r="H34" s="21">
        <f t="shared" si="15"/>
        <v>4184.8500000000004</v>
      </c>
      <c r="I34" s="21">
        <v>3850.8</v>
      </c>
      <c r="J34" s="21">
        <f t="shared" si="11"/>
        <v>8369.7000000000007</v>
      </c>
      <c r="K34" s="21">
        <f t="shared" si="12"/>
        <v>100436.40000000001</v>
      </c>
      <c r="L34" s="21">
        <v>16739.400000000001</v>
      </c>
      <c r="M34" s="21">
        <v>0</v>
      </c>
      <c r="N34" s="21">
        <v>0</v>
      </c>
      <c r="O34" s="21">
        <f t="shared" si="13"/>
        <v>334.78800000000047</v>
      </c>
      <c r="P34" s="21">
        <f t="shared" si="16"/>
        <v>16739.400000000001</v>
      </c>
      <c r="Q34" s="21">
        <f t="shared" si="14"/>
        <v>117510.58800000002</v>
      </c>
    </row>
    <row r="35" spans="1:17" ht="25.5" customHeight="1" x14ac:dyDescent="0.25">
      <c r="A35" s="56"/>
      <c r="B35" s="24" t="s">
        <v>72</v>
      </c>
      <c r="C35" s="29" t="s">
        <v>55</v>
      </c>
      <c r="D35" s="26">
        <v>39182</v>
      </c>
      <c r="E35" s="27">
        <v>4</v>
      </c>
      <c r="F35" s="47" t="s">
        <v>21</v>
      </c>
      <c r="G35" s="21">
        <v>297.02</v>
      </c>
      <c r="H35" s="21">
        <f t="shared" si="15"/>
        <v>4455.2999999999993</v>
      </c>
      <c r="I35" s="21">
        <v>4082</v>
      </c>
      <c r="J35" s="21">
        <f t="shared" si="11"/>
        <v>8910.5999999999985</v>
      </c>
      <c r="K35" s="21">
        <f t="shared" si="12"/>
        <v>106927.19999999998</v>
      </c>
      <c r="L35" s="21">
        <v>17821.2</v>
      </c>
      <c r="M35" s="21">
        <v>0</v>
      </c>
      <c r="N35" s="21">
        <v>0</v>
      </c>
      <c r="O35" s="21">
        <f t="shared" si="13"/>
        <v>356.42400000000089</v>
      </c>
      <c r="P35" s="21">
        <f t="shared" si="16"/>
        <v>17821.2</v>
      </c>
      <c r="Q35" s="21">
        <f t="shared" si="14"/>
        <v>125104.82399999998</v>
      </c>
    </row>
    <row r="36" spans="1:17" ht="25.5" customHeight="1" x14ac:dyDescent="0.25">
      <c r="A36" s="56"/>
      <c r="B36" s="24" t="s">
        <v>73</v>
      </c>
      <c r="C36" s="29" t="s">
        <v>74</v>
      </c>
      <c r="D36" s="26">
        <v>41153</v>
      </c>
      <c r="E36" s="27">
        <v>3</v>
      </c>
      <c r="F36" s="47" t="s">
        <v>21</v>
      </c>
      <c r="G36" s="21">
        <v>297.02</v>
      </c>
      <c r="H36" s="21">
        <f t="shared" si="15"/>
        <v>4455.2999999999993</v>
      </c>
      <c r="I36" s="21">
        <v>4082</v>
      </c>
      <c r="J36" s="21">
        <f t="shared" si="11"/>
        <v>8910.5999999999985</v>
      </c>
      <c r="K36" s="21">
        <f t="shared" si="12"/>
        <v>106927.19999999998</v>
      </c>
      <c r="L36" s="21">
        <v>17821.2</v>
      </c>
      <c r="M36" s="21">
        <v>0</v>
      </c>
      <c r="N36" s="21">
        <v>0</v>
      </c>
      <c r="O36" s="21">
        <f t="shared" si="13"/>
        <v>356.42400000000089</v>
      </c>
      <c r="P36" s="21">
        <f t="shared" si="16"/>
        <v>17821.2</v>
      </c>
      <c r="Q36" s="21">
        <f t="shared" si="14"/>
        <v>125104.82399999998</v>
      </c>
    </row>
    <row r="37" spans="1:17" ht="25.5" customHeight="1" x14ac:dyDescent="0.25">
      <c r="A37" s="56"/>
      <c r="B37" s="24" t="s">
        <v>75</v>
      </c>
      <c r="C37" s="29" t="s">
        <v>76</v>
      </c>
      <c r="D37" s="26">
        <v>41153</v>
      </c>
      <c r="E37" s="27">
        <v>1</v>
      </c>
      <c r="F37" s="47" t="s">
        <v>21</v>
      </c>
      <c r="G37" s="21">
        <v>284.29000000000002</v>
      </c>
      <c r="H37" s="21">
        <f t="shared" si="15"/>
        <v>4264.3500000000004</v>
      </c>
      <c r="I37" s="21">
        <v>3921.4</v>
      </c>
      <c r="J37" s="21">
        <f t="shared" si="11"/>
        <v>8528.7000000000007</v>
      </c>
      <c r="K37" s="21">
        <f t="shared" si="12"/>
        <v>102344.40000000001</v>
      </c>
      <c r="L37" s="21">
        <v>17057.400000000001</v>
      </c>
      <c r="M37" s="21">
        <v>0</v>
      </c>
      <c r="N37" s="21">
        <v>0</v>
      </c>
      <c r="O37" s="21">
        <f t="shared" si="13"/>
        <v>341.14800000000105</v>
      </c>
      <c r="P37" s="21">
        <f t="shared" si="16"/>
        <v>17057.400000000001</v>
      </c>
      <c r="Q37" s="21">
        <f t="shared" si="14"/>
        <v>119742.94800000002</v>
      </c>
    </row>
    <row r="38" spans="1:17" ht="25.5" customHeight="1" x14ac:dyDescent="0.25">
      <c r="A38" s="56"/>
      <c r="B38" s="24" t="s">
        <v>77</v>
      </c>
      <c r="C38" s="29" t="s">
        <v>78</v>
      </c>
      <c r="D38" s="26">
        <v>40396</v>
      </c>
      <c r="E38" s="27">
        <v>1</v>
      </c>
      <c r="F38" s="47" t="s">
        <v>21</v>
      </c>
      <c r="G38" s="21">
        <v>326.81</v>
      </c>
      <c r="H38" s="21">
        <f t="shared" si="15"/>
        <v>4902.1499999999996</v>
      </c>
      <c r="I38" s="21">
        <v>4457.2</v>
      </c>
      <c r="J38" s="21">
        <f t="shared" si="11"/>
        <v>9804.2999999999993</v>
      </c>
      <c r="K38" s="21">
        <f t="shared" si="12"/>
        <v>117651.59999999999</v>
      </c>
      <c r="L38" s="21">
        <v>19608.599999999999</v>
      </c>
      <c r="M38" s="21">
        <v>0</v>
      </c>
      <c r="N38" s="21">
        <v>0</v>
      </c>
      <c r="O38" s="21">
        <f t="shared" si="13"/>
        <v>392.17200000000048</v>
      </c>
      <c r="P38" s="21">
        <f t="shared" si="16"/>
        <v>19608.599999999999</v>
      </c>
      <c r="Q38" s="21">
        <f t="shared" si="14"/>
        <v>137652.37199999997</v>
      </c>
    </row>
    <row r="39" spans="1:17" ht="25.5" customHeight="1" x14ac:dyDescent="0.25">
      <c r="A39" s="56"/>
      <c r="B39" s="24" t="s">
        <v>79</v>
      </c>
      <c r="C39" s="29" t="s">
        <v>57</v>
      </c>
      <c r="D39" s="26">
        <v>41309</v>
      </c>
      <c r="E39" s="27">
        <v>3</v>
      </c>
      <c r="F39" s="47" t="s">
        <v>21</v>
      </c>
      <c r="G39" s="21">
        <v>290.52999999999997</v>
      </c>
      <c r="H39" s="21">
        <f t="shared" si="15"/>
        <v>4357.95</v>
      </c>
      <c r="I39" s="21">
        <v>4000</v>
      </c>
      <c r="J39" s="21">
        <f t="shared" si="11"/>
        <v>8715.9</v>
      </c>
      <c r="K39" s="21">
        <f t="shared" si="12"/>
        <v>104590.79999999999</v>
      </c>
      <c r="L39" s="21">
        <v>17431.8</v>
      </c>
      <c r="M39" s="21">
        <v>0</v>
      </c>
      <c r="N39" s="21">
        <v>0</v>
      </c>
      <c r="O39" s="21">
        <f t="shared" si="13"/>
        <v>348.63600000000042</v>
      </c>
      <c r="P39" s="21">
        <f t="shared" si="16"/>
        <v>17431.8</v>
      </c>
      <c r="Q39" s="21">
        <f t="shared" si="14"/>
        <v>122371.23599999999</v>
      </c>
    </row>
    <row r="40" spans="1:17" ht="25.5" customHeight="1" x14ac:dyDescent="0.25">
      <c r="A40" s="56"/>
      <c r="B40" s="24" t="s">
        <v>80</v>
      </c>
      <c r="C40" s="29" t="s">
        <v>81</v>
      </c>
      <c r="D40" s="26">
        <v>41325</v>
      </c>
      <c r="E40" s="27">
        <v>1</v>
      </c>
      <c r="F40" s="47" t="s">
        <v>21</v>
      </c>
      <c r="G40" s="21">
        <v>243.27</v>
      </c>
      <c r="H40" s="21">
        <f t="shared" si="15"/>
        <v>3649.05</v>
      </c>
      <c r="I40" s="21">
        <v>3373.6</v>
      </c>
      <c r="J40" s="21">
        <f t="shared" si="11"/>
        <v>7298.1</v>
      </c>
      <c r="K40" s="21">
        <f t="shared" si="12"/>
        <v>87577.200000000012</v>
      </c>
      <c r="L40" s="21">
        <v>14596.2</v>
      </c>
      <c r="M40" s="21">
        <v>0</v>
      </c>
      <c r="N40" s="21">
        <v>0</v>
      </c>
      <c r="O40" s="21">
        <f t="shared" si="13"/>
        <v>291.92399999999998</v>
      </c>
      <c r="P40" s="21">
        <f t="shared" si="16"/>
        <v>14596.2</v>
      </c>
      <c r="Q40" s="21">
        <f t="shared" si="14"/>
        <v>102465.32400000001</v>
      </c>
    </row>
    <row r="41" spans="1:17" ht="25.5" customHeight="1" x14ac:dyDescent="0.25">
      <c r="A41" s="56"/>
      <c r="B41" s="24" t="s">
        <v>82</v>
      </c>
      <c r="C41" s="29" t="s">
        <v>83</v>
      </c>
      <c r="D41" s="26">
        <v>41422</v>
      </c>
      <c r="E41" s="27">
        <v>1</v>
      </c>
      <c r="F41" s="47" t="s">
        <v>21</v>
      </c>
      <c r="G41" s="21">
        <v>231.7</v>
      </c>
      <c r="H41" s="21">
        <f t="shared" si="15"/>
        <v>3475.5</v>
      </c>
      <c r="I41" s="21">
        <v>3343.8</v>
      </c>
      <c r="J41" s="21">
        <f t="shared" si="11"/>
        <v>6951</v>
      </c>
      <c r="K41" s="21">
        <f t="shared" si="12"/>
        <v>83412</v>
      </c>
      <c r="L41" s="21">
        <v>13787.74</v>
      </c>
      <c r="M41" s="21">
        <v>0</v>
      </c>
      <c r="N41" s="21">
        <v>0</v>
      </c>
      <c r="O41" s="21">
        <f t="shared" si="13"/>
        <v>278.03999999999996</v>
      </c>
      <c r="P41" s="21">
        <f t="shared" si="16"/>
        <v>13787.74</v>
      </c>
      <c r="Q41" s="21">
        <f t="shared" si="14"/>
        <v>97477.78</v>
      </c>
    </row>
    <row r="42" spans="1:17" ht="25.5" customHeight="1" x14ac:dyDescent="0.25">
      <c r="A42" s="56"/>
      <c r="B42" s="24" t="s">
        <v>84</v>
      </c>
      <c r="C42" s="29" t="s">
        <v>65</v>
      </c>
      <c r="D42" s="26">
        <v>41450</v>
      </c>
      <c r="E42" s="27">
        <v>3</v>
      </c>
      <c r="F42" s="47" t="s">
        <v>21</v>
      </c>
      <c r="G42" s="21">
        <v>371.45</v>
      </c>
      <c r="H42" s="21">
        <f t="shared" si="15"/>
        <v>5571.75</v>
      </c>
      <c r="I42" s="21">
        <v>5007.6000000000004</v>
      </c>
      <c r="J42" s="21">
        <f t="shared" si="11"/>
        <v>11143.5</v>
      </c>
      <c r="K42" s="21">
        <f t="shared" si="12"/>
        <v>133722</v>
      </c>
      <c r="L42" s="21">
        <v>22287</v>
      </c>
      <c r="M42" s="21">
        <v>0</v>
      </c>
      <c r="N42" s="21">
        <v>0</v>
      </c>
      <c r="O42" s="21">
        <f t="shared" si="13"/>
        <v>445.73999999999978</v>
      </c>
      <c r="P42" s="21">
        <f t="shared" si="16"/>
        <v>22287</v>
      </c>
      <c r="Q42" s="21">
        <f t="shared" si="14"/>
        <v>156454.74</v>
      </c>
    </row>
    <row r="43" spans="1:17" ht="25.5" customHeight="1" x14ac:dyDescent="0.25">
      <c r="A43" s="56"/>
      <c r="B43" s="24" t="s">
        <v>85</v>
      </c>
      <c r="C43" s="29" t="s">
        <v>38</v>
      </c>
      <c r="D43" s="26">
        <v>42520</v>
      </c>
      <c r="E43" s="27">
        <v>3</v>
      </c>
      <c r="F43" s="47" t="s">
        <v>21</v>
      </c>
      <c r="G43" s="21">
        <v>278.98</v>
      </c>
      <c r="H43" s="21">
        <f t="shared" si="15"/>
        <v>4184.7000000000007</v>
      </c>
      <c r="I43" s="21">
        <v>3850.8</v>
      </c>
      <c r="J43" s="21">
        <f t="shared" si="11"/>
        <v>8369.4000000000015</v>
      </c>
      <c r="K43" s="21">
        <f t="shared" si="12"/>
        <v>100432.80000000002</v>
      </c>
      <c r="L43" s="21">
        <v>16738.8</v>
      </c>
      <c r="M43" s="21">
        <v>0</v>
      </c>
      <c r="N43" s="21">
        <v>0</v>
      </c>
      <c r="O43" s="21">
        <f t="shared" si="13"/>
        <v>334.77599999999984</v>
      </c>
      <c r="P43" s="21">
        <f t="shared" si="16"/>
        <v>16738.8</v>
      </c>
      <c r="Q43" s="21">
        <f t="shared" si="14"/>
        <v>117506.37600000002</v>
      </c>
    </row>
    <row r="44" spans="1:17" ht="25.5" customHeight="1" x14ac:dyDescent="0.25">
      <c r="A44" s="56"/>
      <c r="B44" s="71" t="s">
        <v>86</v>
      </c>
      <c r="C44" s="29" t="s">
        <v>87</v>
      </c>
      <c r="D44" s="26">
        <v>43481</v>
      </c>
      <c r="E44" s="27">
        <v>1</v>
      </c>
      <c r="F44" s="72" t="s">
        <v>21</v>
      </c>
      <c r="G44" s="21">
        <v>248.54</v>
      </c>
      <c r="H44" s="21">
        <f t="shared" si="15"/>
        <v>3728.1</v>
      </c>
      <c r="I44" s="21">
        <v>3443.8</v>
      </c>
      <c r="J44" s="21">
        <f t="shared" si="11"/>
        <v>7456.2</v>
      </c>
      <c r="K44" s="21">
        <f t="shared" si="12"/>
        <v>89474.4</v>
      </c>
      <c r="L44" s="21">
        <v>14912.4</v>
      </c>
      <c r="M44" s="21">
        <v>0</v>
      </c>
      <c r="N44" s="21">
        <v>0</v>
      </c>
      <c r="O44" s="21">
        <f t="shared" si="13"/>
        <v>298.2480000000005</v>
      </c>
      <c r="P44" s="21">
        <f>+L44+M44+N44</f>
        <v>14912.4</v>
      </c>
      <c r="Q44" s="21">
        <f t="shared" si="14"/>
        <v>104685.048</v>
      </c>
    </row>
    <row r="45" spans="1:17" ht="25.5" customHeight="1" x14ac:dyDescent="0.25">
      <c r="A45" s="56"/>
      <c r="B45" s="71" t="s">
        <v>88</v>
      </c>
      <c r="C45" s="29" t="s">
        <v>89</v>
      </c>
      <c r="D45" s="26">
        <v>44562</v>
      </c>
      <c r="E45" s="27">
        <v>1</v>
      </c>
      <c r="F45" s="72" t="s">
        <v>21</v>
      </c>
      <c r="G45" s="21">
        <v>252.75</v>
      </c>
      <c r="H45" s="21">
        <f t="shared" si="15"/>
        <v>3791.25</v>
      </c>
      <c r="I45" s="21">
        <v>3500</v>
      </c>
      <c r="J45" s="21">
        <f t="shared" si="11"/>
        <v>7582.5</v>
      </c>
      <c r="K45" s="21">
        <f t="shared" si="12"/>
        <v>90990</v>
      </c>
      <c r="L45" s="21">
        <v>15165</v>
      </c>
      <c r="M45" s="21"/>
      <c r="N45" s="21"/>
      <c r="O45" s="21">
        <f t="shared" si="13"/>
        <v>303.30000000000018</v>
      </c>
      <c r="P45" s="21">
        <f t="shared" ref="P45:P49" si="17">+L45+M45+N45</f>
        <v>15165</v>
      </c>
      <c r="Q45" s="21">
        <f t="shared" si="14"/>
        <v>106458.3</v>
      </c>
    </row>
    <row r="46" spans="1:17" ht="25.5" customHeight="1" x14ac:dyDescent="0.25">
      <c r="A46" s="56"/>
      <c r="B46" s="71" t="s">
        <v>90</v>
      </c>
      <c r="C46" s="29" t="s">
        <v>57</v>
      </c>
      <c r="D46" s="26">
        <v>39479</v>
      </c>
      <c r="E46" s="27">
        <v>3</v>
      </c>
      <c r="F46" s="72" t="s">
        <v>21</v>
      </c>
      <c r="G46" s="21">
        <v>243.21</v>
      </c>
      <c r="H46" s="21">
        <f t="shared" si="15"/>
        <v>3648.15</v>
      </c>
      <c r="I46" s="21">
        <v>3372.6</v>
      </c>
      <c r="J46" s="21">
        <f t="shared" si="11"/>
        <v>7296.3</v>
      </c>
      <c r="K46" s="21">
        <f t="shared" si="12"/>
        <v>87555.6</v>
      </c>
      <c r="L46" s="21">
        <v>14472.66</v>
      </c>
      <c r="M46" s="21">
        <v>0</v>
      </c>
      <c r="N46" s="21">
        <v>0</v>
      </c>
      <c r="O46" s="21">
        <f t="shared" si="13"/>
        <v>291.85199999999986</v>
      </c>
      <c r="P46" s="21">
        <f t="shared" si="17"/>
        <v>14472.66</v>
      </c>
      <c r="Q46" s="21">
        <f t="shared" si="14"/>
        <v>102320.11200000001</v>
      </c>
    </row>
    <row r="47" spans="1:17" ht="25.5" customHeight="1" x14ac:dyDescent="0.25">
      <c r="A47" s="56"/>
      <c r="B47" s="71" t="s">
        <v>91</v>
      </c>
      <c r="C47" s="29" t="s">
        <v>65</v>
      </c>
      <c r="D47" s="26">
        <v>43481</v>
      </c>
      <c r="E47" s="27">
        <v>3</v>
      </c>
      <c r="F47" s="72" t="s">
        <v>21</v>
      </c>
      <c r="G47" s="21">
        <v>281.47000000000003</v>
      </c>
      <c r="H47" s="21">
        <f t="shared" si="15"/>
        <v>4222.05</v>
      </c>
      <c r="I47" s="21">
        <v>3884.2</v>
      </c>
      <c r="J47" s="21">
        <f t="shared" si="11"/>
        <v>8444.1</v>
      </c>
      <c r="K47" s="21">
        <f t="shared" si="12"/>
        <v>101329.20000000001</v>
      </c>
      <c r="L47" s="21">
        <v>16888.2</v>
      </c>
      <c r="M47" s="21">
        <v>0</v>
      </c>
      <c r="N47" s="21">
        <v>0</v>
      </c>
      <c r="O47" s="21">
        <f t="shared" si="13"/>
        <v>337.76400000000103</v>
      </c>
      <c r="P47" s="21">
        <f t="shared" si="17"/>
        <v>16888.2</v>
      </c>
      <c r="Q47" s="21">
        <f t="shared" si="14"/>
        <v>118555.164</v>
      </c>
    </row>
    <row r="48" spans="1:17" ht="25.5" customHeight="1" x14ac:dyDescent="0.25">
      <c r="A48" s="56"/>
      <c r="B48" s="24" t="s">
        <v>92</v>
      </c>
      <c r="C48" s="29" t="s">
        <v>55</v>
      </c>
      <c r="D48" s="26">
        <v>43468</v>
      </c>
      <c r="E48" s="27">
        <v>4</v>
      </c>
      <c r="F48" s="47" t="s">
        <v>21</v>
      </c>
      <c r="G48" s="21">
        <v>266.85000000000002</v>
      </c>
      <c r="H48" s="21">
        <f t="shared" si="15"/>
        <v>4002.7500000000005</v>
      </c>
      <c r="I48" s="21">
        <v>3688.6</v>
      </c>
      <c r="J48" s="21">
        <f>H48*2</f>
        <v>8005.5000000000009</v>
      </c>
      <c r="K48" s="21">
        <f t="shared" si="12"/>
        <v>96066.000000000015</v>
      </c>
      <c r="L48" s="21">
        <v>16011</v>
      </c>
      <c r="M48" s="21">
        <v>0</v>
      </c>
      <c r="N48" s="21">
        <v>0</v>
      </c>
      <c r="O48" s="21">
        <f t="shared" si="13"/>
        <v>320.22000000000025</v>
      </c>
      <c r="P48" s="21">
        <f t="shared" si="17"/>
        <v>16011</v>
      </c>
      <c r="Q48" s="21">
        <f t="shared" si="14"/>
        <v>112397.22000000002</v>
      </c>
    </row>
    <row r="49" spans="1:17" ht="25.5" customHeight="1" thickBot="1" x14ac:dyDescent="0.3">
      <c r="A49" s="73"/>
      <c r="B49" s="32" t="s">
        <v>93</v>
      </c>
      <c r="C49" s="33" t="s">
        <v>94</v>
      </c>
      <c r="D49" s="34">
        <v>43435</v>
      </c>
      <c r="E49" s="35">
        <v>1</v>
      </c>
      <c r="F49" s="74" t="s">
        <v>21</v>
      </c>
      <c r="G49" s="37">
        <v>107.37</v>
      </c>
      <c r="H49" s="37">
        <f>G49*15</f>
        <v>1610.5500000000002</v>
      </c>
      <c r="I49" s="37">
        <v>1721</v>
      </c>
      <c r="J49" s="37">
        <f t="shared" si="11"/>
        <v>3221.1000000000004</v>
      </c>
      <c r="K49" s="37">
        <f t="shared" si="12"/>
        <v>38653.200000000004</v>
      </c>
      <c r="L49" s="37">
        <v>6442.2</v>
      </c>
      <c r="M49" s="37">
        <v>0</v>
      </c>
      <c r="N49" s="37">
        <v>0</v>
      </c>
      <c r="O49" s="37">
        <f t="shared" si="13"/>
        <v>128.84400000000005</v>
      </c>
      <c r="P49" s="21">
        <f t="shared" si="17"/>
        <v>6442.2</v>
      </c>
      <c r="Q49" s="37">
        <f t="shared" si="14"/>
        <v>45224.243999999999</v>
      </c>
    </row>
    <row r="50" spans="1:17" ht="7.5" customHeight="1" thickBot="1" x14ac:dyDescent="0.3">
      <c r="B50" s="39"/>
      <c r="F50" s="39"/>
    </row>
    <row r="51" spans="1:17" ht="25.5" customHeight="1" x14ac:dyDescent="0.25">
      <c r="A51" s="12" t="s">
        <v>95</v>
      </c>
      <c r="B51" s="40" t="s">
        <v>96</v>
      </c>
      <c r="C51" s="48" t="s">
        <v>97</v>
      </c>
      <c r="D51" s="42">
        <v>38059</v>
      </c>
      <c r="E51" s="43">
        <v>4</v>
      </c>
      <c r="F51" s="44" t="s">
        <v>21</v>
      </c>
      <c r="G51" s="45">
        <v>284.38</v>
      </c>
      <c r="H51" s="46">
        <f>G51*15</f>
        <v>4265.7</v>
      </c>
      <c r="I51" s="45">
        <v>3922.6</v>
      </c>
      <c r="J51" s="45">
        <f t="shared" ref="J51:J58" si="18">H51*2</f>
        <v>8531.4</v>
      </c>
      <c r="K51" s="45">
        <f t="shared" si="12"/>
        <v>102376.79999999999</v>
      </c>
      <c r="L51" s="45">
        <v>17016.05</v>
      </c>
      <c r="M51" s="45">
        <v>0</v>
      </c>
      <c r="N51" s="45">
        <v>0</v>
      </c>
      <c r="O51" s="45">
        <f t="shared" ref="O51:O58" si="19">J51*1.04-J51</f>
        <v>341.2559999999994</v>
      </c>
      <c r="P51" s="21">
        <f>+L51+M51+N51</f>
        <v>17016.05</v>
      </c>
      <c r="Q51" s="45">
        <f t="shared" ref="Q51:Q58" si="20">+K51+L51+O51</f>
        <v>119734.10599999999</v>
      </c>
    </row>
    <row r="52" spans="1:17" ht="25.5" customHeight="1" x14ac:dyDescent="0.25">
      <c r="A52" s="23"/>
      <c r="B52" s="71" t="s">
        <v>98</v>
      </c>
      <c r="C52" s="29" t="s">
        <v>97</v>
      </c>
      <c r="D52" s="26">
        <v>40502</v>
      </c>
      <c r="E52" s="27">
        <v>4</v>
      </c>
      <c r="F52" s="47" t="s">
        <v>21</v>
      </c>
      <c r="G52" s="21">
        <v>259.60000000000002</v>
      </c>
      <c r="H52" s="21">
        <f t="shared" ref="H52:H58" si="21">G52*15</f>
        <v>3894.0000000000005</v>
      </c>
      <c r="I52" s="21">
        <v>3591.6</v>
      </c>
      <c r="J52" s="21">
        <f t="shared" si="18"/>
        <v>7788.0000000000009</v>
      </c>
      <c r="K52" s="21">
        <f t="shared" si="12"/>
        <v>93456.000000000015</v>
      </c>
      <c r="L52" s="21">
        <v>15576</v>
      </c>
      <c r="M52" s="21">
        <v>0</v>
      </c>
      <c r="N52" s="21">
        <v>0</v>
      </c>
      <c r="O52" s="21">
        <f t="shared" si="19"/>
        <v>311.52000000000044</v>
      </c>
      <c r="P52" s="21">
        <f t="shared" ref="P52:P58" si="22">+L52+M52+N52</f>
        <v>15576</v>
      </c>
      <c r="Q52" s="21">
        <f t="shared" si="20"/>
        <v>109343.52000000002</v>
      </c>
    </row>
    <row r="53" spans="1:17" ht="25.5" customHeight="1" x14ac:dyDescent="0.25">
      <c r="A53" s="23"/>
      <c r="B53" s="71" t="s">
        <v>99</v>
      </c>
      <c r="C53" s="29" t="s">
        <v>97</v>
      </c>
      <c r="D53" s="26">
        <v>41198</v>
      </c>
      <c r="E53" s="27">
        <v>4</v>
      </c>
      <c r="F53" s="47" t="s">
        <v>21</v>
      </c>
      <c r="G53" s="21">
        <v>243.27</v>
      </c>
      <c r="H53" s="21">
        <f t="shared" si="21"/>
        <v>3649.05</v>
      </c>
      <c r="I53" s="21">
        <v>3373.2</v>
      </c>
      <c r="J53" s="21">
        <f t="shared" si="18"/>
        <v>7298.1</v>
      </c>
      <c r="K53" s="21">
        <f t="shared" si="12"/>
        <v>87577.200000000012</v>
      </c>
      <c r="L53" s="21">
        <v>14596.2</v>
      </c>
      <c r="M53" s="21">
        <v>0</v>
      </c>
      <c r="N53" s="21">
        <v>0</v>
      </c>
      <c r="O53" s="21">
        <f t="shared" si="19"/>
        <v>291.92399999999998</v>
      </c>
      <c r="P53" s="21">
        <f t="shared" si="22"/>
        <v>14596.2</v>
      </c>
      <c r="Q53" s="21">
        <f t="shared" si="20"/>
        <v>102465.32400000001</v>
      </c>
    </row>
    <row r="54" spans="1:17" ht="25.5" customHeight="1" x14ac:dyDescent="0.25">
      <c r="A54" s="23"/>
      <c r="B54" s="71" t="s">
        <v>100</v>
      </c>
      <c r="C54" s="29" t="s">
        <v>101</v>
      </c>
      <c r="D54" s="26">
        <v>40179</v>
      </c>
      <c r="E54" s="27">
        <v>2</v>
      </c>
      <c r="F54" s="47" t="s">
        <v>21</v>
      </c>
      <c r="G54" s="21">
        <v>370.06</v>
      </c>
      <c r="H54" s="21">
        <f t="shared" si="21"/>
        <v>5550.9</v>
      </c>
      <c r="I54" s="21">
        <v>4990.6000000000004</v>
      </c>
      <c r="J54" s="21">
        <f t="shared" si="18"/>
        <v>11101.8</v>
      </c>
      <c r="K54" s="21">
        <f t="shared" si="12"/>
        <v>133221.59999999998</v>
      </c>
      <c r="L54" s="21">
        <v>22203.599999999999</v>
      </c>
      <c r="M54" s="21">
        <v>0</v>
      </c>
      <c r="N54" s="21">
        <v>0</v>
      </c>
      <c r="O54" s="21">
        <f t="shared" si="19"/>
        <v>444.07200000000012</v>
      </c>
      <c r="P54" s="21">
        <f t="shared" si="22"/>
        <v>22203.599999999999</v>
      </c>
      <c r="Q54" s="21">
        <f t="shared" si="20"/>
        <v>155869.272</v>
      </c>
    </row>
    <row r="55" spans="1:17" ht="25.5" customHeight="1" x14ac:dyDescent="0.25">
      <c r="A55" s="23"/>
      <c r="B55" s="24" t="s">
        <v>102</v>
      </c>
      <c r="C55" s="29" t="s">
        <v>97</v>
      </c>
      <c r="D55" s="26">
        <v>41594</v>
      </c>
      <c r="E55" s="27">
        <v>4</v>
      </c>
      <c r="F55" s="47" t="s">
        <v>21</v>
      </c>
      <c r="G55" s="21">
        <v>230.89</v>
      </c>
      <c r="H55" s="21">
        <f t="shared" si="21"/>
        <v>3463.35</v>
      </c>
      <c r="I55" s="21">
        <v>3332.8</v>
      </c>
      <c r="J55" s="21">
        <f t="shared" si="18"/>
        <v>6926.7</v>
      </c>
      <c r="K55" s="21">
        <f t="shared" si="12"/>
        <v>83120.399999999994</v>
      </c>
      <c r="L55" s="21">
        <v>13853.4</v>
      </c>
      <c r="M55" s="21">
        <v>0</v>
      </c>
      <c r="N55" s="21">
        <v>0</v>
      </c>
      <c r="O55" s="21">
        <f t="shared" si="19"/>
        <v>277.06800000000021</v>
      </c>
      <c r="P55" s="21">
        <f t="shared" si="22"/>
        <v>13853.4</v>
      </c>
      <c r="Q55" s="21">
        <f t="shared" si="20"/>
        <v>97250.867999999988</v>
      </c>
    </row>
    <row r="56" spans="1:17" ht="25.5" customHeight="1" x14ac:dyDescent="0.25">
      <c r="A56" s="23"/>
      <c r="B56" s="71" t="s">
        <v>103</v>
      </c>
      <c r="C56" s="29" t="s">
        <v>104</v>
      </c>
      <c r="D56" s="26">
        <v>41898</v>
      </c>
      <c r="E56" s="27">
        <v>1</v>
      </c>
      <c r="F56" s="47" t="s">
        <v>21</v>
      </c>
      <c r="G56" s="21">
        <v>230.89</v>
      </c>
      <c r="H56" s="21">
        <f t="shared" si="21"/>
        <v>3463.35</v>
      </c>
      <c r="I56" s="21">
        <v>3333</v>
      </c>
      <c r="J56" s="21">
        <f t="shared" si="18"/>
        <v>6926.7</v>
      </c>
      <c r="K56" s="21">
        <f t="shared" si="12"/>
        <v>83120.399999999994</v>
      </c>
      <c r="L56" s="21">
        <v>13853.4</v>
      </c>
      <c r="M56" s="21">
        <v>0</v>
      </c>
      <c r="N56" s="21">
        <v>0</v>
      </c>
      <c r="O56" s="21">
        <f t="shared" si="19"/>
        <v>277.06800000000021</v>
      </c>
      <c r="P56" s="21">
        <f t="shared" si="22"/>
        <v>13853.4</v>
      </c>
      <c r="Q56" s="21">
        <f t="shared" si="20"/>
        <v>97250.867999999988</v>
      </c>
    </row>
    <row r="57" spans="1:17" ht="25.5" customHeight="1" x14ac:dyDescent="0.25">
      <c r="A57" s="23"/>
      <c r="B57" s="24" t="s">
        <v>105</v>
      </c>
      <c r="C57" s="29" t="s">
        <v>101</v>
      </c>
      <c r="D57" s="26">
        <v>39797</v>
      </c>
      <c r="E57" s="27">
        <v>2</v>
      </c>
      <c r="F57" s="47" t="s">
        <v>21</v>
      </c>
      <c r="G57" s="21">
        <v>263.88</v>
      </c>
      <c r="H57" s="21">
        <f t="shared" si="21"/>
        <v>3958.2</v>
      </c>
      <c r="I57" s="21">
        <v>3649</v>
      </c>
      <c r="J57" s="21">
        <f t="shared" si="18"/>
        <v>7916.4</v>
      </c>
      <c r="K57" s="21">
        <f t="shared" si="12"/>
        <v>94996.799999999988</v>
      </c>
      <c r="L57" s="21">
        <v>15832.8</v>
      </c>
      <c r="M57" s="21">
        <v>0</v>
      </c>
      <c r="N57" s="21">
        <v>0</v>
      </c>
      <c r="O57" s="21">
        <f t="shared" si="19"/>
        <v>316.65600000000086</v>
      </c>
      <c r="P57" s="21">
        <f t="shared" si="22"/>
        <v>15832.8</v>
      </c>
      <c r="Q57" s="21">
        <f t="shared" si="20"/>
        <v>111146.25599999999</v>
      </c>
    </row>
    <row r="58" spans="1:17" ht="25.5" customHeight="1" thickBot="1" x14ac:dyDescent="0.3">
      <c r="A58" s="31"/>
      <c r="B58" s="51" t="s">
        <v>106</v>
      </c>
      <c r="C58" s="52" t="s">
        <v>107</v>
      </c>
      <c r="D58" s="34">
        <v>42293</v>
      </c>
      <c r="E58" s="35">
        <v>1</v>
      </c>
      <c r="F58" s="53" t="s">
        <v>21</v>
      </c>
      <c r="G58" s="37">
        <v>431.93</v>
      </c>
      <c r="H58" s="19">
        <f t="shared" si="21"/>
        <v>6478.95</v>
      </c>
      <c r="I58" s="37">
        <v>5733.4</v>
      </c>
      <c r="J58" s="37">
        <f t="shared" si="18"/>
        <v>12957.9</v>
      </c>
      <c r="K58" s="37">
        <f t="shared" si="12"/>
        <v>155494.79999999999</v>
      </c>
      <c r="L58" s="37">
        <v>25915.8</v>
      </c>
      <c r="M58" s="37">
        <v>0</v>
      </c>
      <c r="N58" s="37">
        <v>0</v>
      </c>
      <c r="O58" s="37">
        <f t="shared" si="19"/>
        <v>518.31600000000071</v>
      </c>
      <c r="P58" s="21">
        <f t="shared" si="22"/>
        <v>25915.8</v>
      </c>
      <c r="Q58" s="37">
        <f t="shared" si="20"/>
        <v>181928.91599999997</v>
      </c>
    </row>
  </sheetData>
  <mergeCells count="7">
    <mergeCell ref="A51:A58"/>
    <mergeCell ref="A2:A3"/>
    <mergeCell ref="B2:Q3"/>
    <mergeCell ref="A6:A11"/>
    <mergeCell ref="A13:A14"/>
    <mergeCell ref="A16:A24"/>
    <mergeCell ref="A26:A49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césar ornelas</dc:creator>
  <cp:lastModifiedBy>césar ornelas</cp:lastModifiedBy>
  <dcterms:created xsi:type="dcterms:W3CDTF">2024-06-05T17:27:36Z</dcterms:created>
  <dcterms:modified xsi:type="dcterms:W3CDTF">2024-06-05T17:27:49Z</dcterms:modified>
</cp:coreProperties>
</file>