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ésar ornelas\Desktop\transparencia\Contable\"/>
    </mc:Choice>
  </mc:AlternateContent>
  <xr:revisionPtr revIDLastSave="0" documentId="8_{5D31B309-39C1-4A99-8035-B46A26371F2E}" xr6:coauthVersionLast="36" xr6:coauthVersionMax="36" xr10:uidLastSave="{00000000-0000-0000-0000-000000000000}"/>
  <bookViews>
    <workbookView xWindow="0" yWindow="600" windowWidth="20490" windowHeight="7530" xr2:uid="{1C496B6A-DA78-4D81-96C1-10D9D98939AA}"/>
  </bookViews>
  <sheets>
    <sheet name="202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61" i="1" l="1"/>
  <c r="H61" i="1"/>
  <c r="J61" i="1" s="1"/>
  <c r="Q60" i="1"/>
  <c r="H60" i="1"/>
  <c r="J60" i="1" s="1"/>
  <c r="Q59" i="1"/>
  <c r="H59" i="1"/>
  <c r="J59" i="1" s="1"/>
  <c r="Q58" i="1"/>
  <c r="H58" i="1"/>
  <c r="J58" i="1" s="1"/>
  <c r="Q57" i="1"/>
  <c r="H57" i="1"/>
  <c r="J57" i="1" s="1"/>
  <c r="Q56" i="1"/>
  <c r="H56" i="1"/>
  <c r="J56" i="1" s="1"/>
  <c r="Q55" i="1"/>
  <c r="H55" i="1"/>
  <c r="J55" i="1" s="1"/>
  <c r="Q54" i="1"/>
  <c r="H54" i="1"/>
  <c r="J54" i="1" s="1"/>
  <c r="Q53" i="1"/>
  <c r="H53" i="1"/>
  <c r="J53" i="1" s="1"/>
  <c r="Q51" i="1"/>
  <c r="H51" i="1"/>
  <c r="J51" i="1" s="1"/>
  <c r="Q50" i="1"/>
  <c r="H50" i="1"/>
  <c r="J50" i="1" s="1"/>
  <c r="Q49" i="1"/>
  <c r="H49" i="1"/>
  <c r="J49" i="1" s="1"/>
  <c r="Q48" i="1"/>
  <c r="H48" i="1"/>
  <c r="J48" i="1" s="1"/>
  <c r="Q47" i="1"/>
  <c r="H47" i="1"/>
  <c r="J47" i="1" s="1"/>
  <c r="Q46" i="1"/>
  <c r="H46" i="1"/>
  <c r="J46" i="1" s="1"/>
  <c r="Q45" i="1"/>
  <c r="H45" i="1"/>
  <c r="J45" i="1" s="1"/>
  <c r="Q44" i="1"/>
  <c r="H44" i="1"/>
  <c r="J44" i="1" s="1"/>
  <c r="Q43" i="1"/>
  <c r="H43" i="1"/>
  <c r="J43" i="1" s="1"/>
  <c r="Q42" i="1"/>
  <c r="H42" i="1"/>
  <c r="J42" i="1" s="1"/>
  <c r="Q41" i="1"/>
  <c r="H41" i="1"/>
  <c r="J41" i="1" s="1"/>
  <c r="Q40" i="1"/>
  <c r="H40" i="1"/>
  <c r="J40" i="1" s="1"/>
  <c r="Q39" i="1"/>
  <c r="H39" i="1"/>
  <c r="J39" i="1" s="1"/>
  <c r="Q38" i="1"/>
  <c r="H38" i="1"/>
  <c r="J38" i="1" s="1"/>
  <c r="Q37" i="1"/>
  <c r="H37" i="1"/>
  <c r="J37" i="1" s="1"/>
  <c r="Q36" i="1"/>
  <c r="H36" i="1"/>
  <c r="J36" i="1" s="1"/>
  <c r="Q35" i="1"/>
  <c r="H35" i="1"/>
  <c r="J35" i="1" s="1"/>
  <c r="Q34" i="1"/>
  <c r="H34" i="1"/>
  <c r="J34" i="1" s="1"/>
  <c r="Q33" i="1"/>
  <c r="H33" i="1"/>
  <c r="J33" i="1" s="1"/>
  <c r="Q32" i="1"/>
  <c r="H32" i="1"/>
  <c r="J32" i="1" s="1"/>
  <c r="P32" i="1" s="1"/>
  <c r="Q31" i="1"/>
  <c r="H31" i="1"/>
  <c r="J31" i="1" s="1"/>
  <c r="Q30" i="1"/>
  <c r="H30" i="1"/>
  <c r="J30" i="1" s="1"/>
  <c r="P30" i="1" s="1"/>
  <c r="Q29" i="1"/>
  <c r="H29" i="1"/>
  <c r="J29" i="1" s="1"/>
  <c r="Q28" i="1"/>
  <c r="K28" i="1"/>
  <c r="R28" i="1" s="1"/>
  <c r="H28" i="1"/>
  <c r="J28" i="1" s="1"/>
  <c r="P28" i="1" s="1"/>
  <c r="Q26" i="1"/>
  <c r="H26" i="1"/>
  <c r="J26" i="1" s="1"/>
  <c r="Q25" i="1"/>
  <c r="H25" i="1"/>
  <c r="J25" i="1" s="1"/>
  <c r="P25" i="1" s="1"/>
  <c r="Q24" i="1"/>
  <c r="H24" i="1"/>
  <c r="J24" i="1" s="1"/>
  <c r="Q23" i="1"/>
  <c r="H23" i="1"/>
  <c r="J23" i="1" s="1"/>
  <c r="P23" i="1" s="1"/>
  <c r="Q22" i="1"/>
  <c r="H22" i="1"/>
  <c r="J22" i="1" s="1"/>
  <c r="Q21" i="1"/>
  <c r="H21" i="1"/>
  <c r="J21" i="1" s="1"/>
  <c r="P21" i="1" s="1"/>
  <c r="Q20" i="1"/>
  <c r="H20" i="1"/>
  <c r="J20" i="1" s="1"/>
  <c r="Q19" i="1"/>
  <c r="K19" i="1"/>
  <c r="R19" i="1" s="1"/>
  <c r="H19" i="1"/>
  <c r="J19" i="1" s="1"/>
  <c r="P19" i="1" s="1"/>
  <c r="Q18" i="1"/>
  <c r="H18" i="1"/>
  <c r="J18" i="1" s="1"/>
  <c r="Q17" i="1"/>
  <c r="H17" i="1"/>
  <c r="J17" i="1" s="1"/>
  <c r="P17" i="1" s="1"/>
  <c r="Q15" i="1"/>
  <c r="H15" i="1"/>
  <c r="J15" i="1" s="1"/>
  <c r="Q14" i="1"/>
  <c r="H14" i="1"/>
  <c r="J14" i="1" s="1"/>
  <c r="P14" i="1" s="1"/>
  <c r="Q12" i="1"/>
  <c r="H12" i="1"/>
  <c r="J12" i="1" s="1"/>
  <c r="Q11" i="1"/>
  <c r="H11" i="1"/>
  <c r="J11" i="1" s="1"/>
  <c r="P11" i="1" s="1"/>
  <c r="Q10" i="1"/>
  <c r="H10" i="1"/>
  <c r="J10" i="1" s="1"/>
  <c r="Q9" i="1"/>
  <c r="K9" i="1"/>
  <c r="R9" i="1" s="1"/>
  <c r="J9" i="1"/>
  <c r="P9" i="1" s="1"/>
  <c r="Q8" i="1"/>
  <c r="P8" i="1"/>
  <c r="J8" i="1"/>
  <c r="K8" i="1" s="1"/>
  <c r="R8" i="1" s="1"/>
  <c r="H8" i="1"/>
  <c r="Q7" i="1"/>
  <c r="J7" i="1"/>
  <c r="H7" i="1"/>
  <c r="Q6" i="1"/>
  <c r="P6" i="1"/>
  <c r="J6" i="1"/>
  <c r="K6" i="1" s="1"/>
  <c r="R6" i="1" s="1"/>
  <c r="H6" i="1"/>
  <c r="P24" i="1" l="1"/>
  <c r="K24" i="1"/>
  <c r="R24" i="1" s="1"/>
  <c r="P33" i="1"/>
  <c r="K33" i="1"/>
  <c r="R33" i="1" s="1"/>
  <c r="P37" i="1"/>
  <c r="K37" i="1"/>
  <c r="R37" i="1" s="1"/>
  <c r="P41" i="1"/>
  <c r="K41" i="1"/>
  <c r="R41" i="1" s="1"/>
  <c r="P45" i="1"/>
  <c r="K45" i="1"/>
  <c r="R45" i="1" s="1"/>
  <c r="P49" i="1"/>
  <c r="K49" i="1"/>
  <c r="R49" i="1" s="1"/>
  <c r="P54" i="1"/>
  <c r="K54" i="1"/>
  <c r="R54" i="1" s="1"/>
  <c r="P56" i="1"/>
  <c r="K56" i="1"/>
  <c r="R56" i="1" s="1"/>
  <c r="P60" i="1"/>
  <c r="K60" i="1"/>
  <c r="R60" i="1" s="1"/>
  <c r="P26" i="1"/>
  <c r="K26" i="1"/>
  <c r="R26" i="1" s="1"/>
  <c r="K30" i="1"/>
  <c r="R30" i="1" s="1"/>
  <c r="P10" i="1"/>
  <c r="K10" i="1"/>
  <c r="R10" i="1" s="1"/>
  <c r="K14" i="1"/>
  <c r="R14" i="1" s="1"/>
  <c r="P20" i="1"/>
  <c r="K20" i="1"/>
  <c r="R20" i="1" s="1"/>
  <c r="K23" i="1"/>
  <c r="R23" i="1" s="1"/>
  <c r="P29" i="1"/>
  <c r="K29" i="1"/>
  <c r="K32" i="1"/>
  <c r="R32" i="1" s="1"/>
  <c r="P34" i="1"/>
  <c r="K34" i="1"/>
  <c r="R34" i="1" s="1"/>
  <c r="K36" i="1"/>
  <c r="P36" i="1"/>
  <c r="K38" i="1"/>
  <c r="P38" i="1"/>
  <c r="P40" i="1"/>
  <c r="K40" i="1"/>
  <c r="R40" i="1" s="1"/>
  <c r="P42" i="1"/>
  <c r="K42" i="1"/>
  <c r="R42" i="1" s="1"/>
  <c r="P44" i="1"/>
  <c r="K44" i="1"/>
  <c r="R44" i="1" s="1"/>
  <c r="K46" i="1"/>
  <c r="P46" i="1"/>
  <c r="P48" i="1"/>
  <c r="K48" i="1"/>
  <c r="R48" i="1" s="1"/>
  <c r="P50" i="1"/>
  <c r="K50" i="1"/>
  <c r="R50" i="1" s="1"/>
  <c r="P53" i="1"/>
  <c r="K53" i="1"/>
  <c r="R53" i="1" s="1"/>
  <c r="P55" i="1"/>
  <c r="K55" i="1"/>
  <c r="R55" i="1" s="1"/>
  <c r="P57" i="1"/>
  <c r="K57" i="1"/>
  <c r="R57" i="1" s="1"/>
  <c r="P59" i="1"/>
  <c r="K59" i="1"/>
  <c r="R59" i="1" s="1"/>
  <c r="P61" i="1"/>
  <c r="K61" i="1"/>
  <c r="R61" i="1" s="1"/>
  <c r="P7" i="1"/>
  <c r="K7" i="1"/>
  <c r="R7" i="1" s="1"/>
  <c r="P15" i="1"/>
  <c r="K15" i="1"/>
  <c r="R15" i="1" s="1"/>
  <c r="P35" i="1"/>
  <c r="K35" i="1"/>
  <c r="R35" i="1" s="1"/>
  <c r="P39" i="1"/>
  <c r="K39" i="1"/>
  <c r="R39" i="1" s="1"/>
  <c r="P43" i="1"/>
  <c r="K43" i="1"/>
  <c r="R43" i="1" s="1"/>
  <c r="P47" i="1"/>
  <c r="K47" i="1"/>
  <c r="R47" i="1" s="1"/>
  <c r="P51" i="1"/>
  <c r="K51" i="1"/>
  <c r="R51" i="1" s="1"/>
  <c r="P58" i="1"/>
  <c r="K58" i="1"/>
  <c r="R58" i="1" s="1"/>
  <c r="K11" i="1"/>
  <c r="R11" i="1" s="1"/>
  <c r="P18" i="1"/>
  <c r="K18" i="1"/>
  <c r="K21" i="1"/>
  <c r="R21" i="1" s="1"/>
  <c r="P12" i="1"/>
  <c r="K12" i="1"/>
  <c r="R12" i="1" s="1"/>
  <c r="K17" i="1"/>
  <c r="R17" i="1" s="1"/>
  <c r="P22" i="1"/>
  <c r="K22" i="1"/>
  <c r="R22" i="1" s="1"/>
  <c r="K25" i="1"/>
  <c r="R25" i="1" s="1"/>
  <c r="P31" i="1"/>
  <c r="K31" i="1"/>
  <c r="R31" i="1" s="1"/>
  <c r="R38" i="1" l="1"/>
  <c r="R46" i="1"/>
  <c r="R18" i="1"/>
  <c r="R36" i="1"/>
  <c r="R29" i="1"/>
</calcChain>
</file>

<file path=xl/sharedStrings.xml><?xml version="1.0" encoding="utf-8"?>
<sst xmlns="http://schemas.openxmlformats.org/spreadsheetml/2006/main" count="180" uniqueCount="116">
  <si>
    <t>PLANTILLA PERSONAL SISTEMA DE AGUA POTABLE, ALCANTARILLADO Y SANEAMIENTO DEL MUNICIPIO DE AMECA, JALISCO 
2021</t>
  </si>
  <si>
    <t>AREA</t>
  </si>
  <si>
    <t>EMPLEADOS</t>
  </si>
  <si>
    <t xml:space="preserve">PUESTO </t>
  </si>
  <si>
    <t>FECHA DE INGRESO</t>
  </si>
  <si>
    <t>NO. PLAZAS</t>
  </si>
  <si>
    <t>CATEGORIA</t>
  </si>
  <si>
    <t xml:space="preserve">SUELDO DIARIO </t>
  </si>
  <si>
    <t>SUELDO QUINCENAL</t>
  </si>
  <si>
    <t>NETO</t>
  </si>
  <si>
    <t>MENSUAL</t>
  </si>
  <si>
    <t>ANUAL</t>
  </si>
  <si>
    <t>AGUINALDO</t>
  </si>
  <si>
    <t>PRESTAMO DE EMPRESA</t>
  </si>
  <si>
    <t>PRIMA VACACIONAL</t>
  </si>
  <si>
    <t>ESTIMULO</t>
  </si>
  <si>
    <t>COMPENSACIONES</t>
  </si>
  <si>
    <t>TOTAL PRESTACIONES</t>
  </si>
  <si>
    <t>SUMA TOTAL DE 
REMUNERACIONES</t>
  </si>
  <si>
    <t>ADMINISTRATIVO</t>
  </si>
  <si>
    <t>Gutiérrez Rodríguez Leticia Cedilanid</t>
  </si>
  <si>
    <t>Afanadora</t>
  </si>
  <si>
    <t>Empleado de Confianza</t>
  </si>
  <si>
    <t>Fausto Sánchez Eimmy Aydet</t>
  </si>
  <si>
    <t>Encargada de Recursos Humanos</t>
  </si>
  <si>
    <t>Ornelas Sandoval Cesar Gildardo</t>
  </si>
  <si>
    <t>Encargado de Trasparencia y Sistemas</t>
  </si>
  <si>
    <t>Gutierrez Moron Jose Manuel</t>
  </si>
  <si>
    <t>Auxiliar Administrativo</t>
  </si>
  <si>
    <t>Castro Andalón Luis Felipe</t>
  </si>
  <si>
    <t>Jefe Administrativo</t>
  </si>
  <si>
    <t>Ríos Lara José Roberto</t>
  </si>
  <si>
    <t>Jefe Operativo</t>
  </si>
  <si>
    <t>Cervantes Garcia Jeannette Zorayda</t>
  </si>
  <si>
    <t>DIRECCION</t>
  </si>
  <si>
    <t>Arana Martínez Viridiana</t>
  </si>
  <si>
    <t>Asistente de Direccion y Programas Federales</t>
  </si>
  <si>
    <t>Ponce Machuca Laertes Anuar</t>
  </si>
  <si>
    <t>Director General</t>
  </si>
  <si>
    <t>COMERCIAL</t>
  </si>
  <si>
    <t>Ambriz Medina Erick Gibran</t>
  </si>
  <si>
    <t>Lecturista/ Notificador</t>
  </si>
  <si>
    <t>Díaz Cárdenas Mayra Lizette</t>
  </si>
  <si>
    <t>Encargada de Area Comercial</t>
  </si>
  <si>
    <t>Pérez Figueroa Mario Alberto</t>
  </si>
  <si>
    <t>Encargado de Padron de Usuarios</t>
  </si>
  <si>
    <t>Plascencia Salazar Marcos Antonio</t>
  </si>
  <si>
    <t>Cartera Vencida</t>
  </si>
  <si>
    <t>Luquin Castañeda Eder Ramón</t>
  </si>
  <si>
    <t>Encargado de Cultra del agua y Cmunicacion Social</t>
  </si>
  <si>
    <t>Trigueros Lambaren Jack Robert</t>
  </si>
  <si>
    <t>Auxiliar Administrativo "Comunidad"</t>
  </si>
  <si>
    <t>Villalaz Cruz Adriana Itzel</t>
  </si>
  <si>
    <t>Cajera</t>
  </si>
  <si>
    <t>Gustavo Mariscal Barbosa</t>
  </si>
  <si>
    <t>Lecturista/Notificador</t>
  </si>
  <si>
    <t>Davila Navarro Juan Jose</t>
  </si>
  <si>
    <t>Garcia Vargas Arcadia</t>
  </si>
  <si>
    <t>Atención a Usuarios</t>
  </si>
  <si>
    <t>O P E R A T I V O</t>
  </si>
  <si>
    <t>Casillas Gutiérrez  Juan Carlos</t>
  </si>
  <si>
    <t xml:space="preserve"> Abañil/Fontaneron "Agua Potable"</t>
  </si>
  <si>
    <t>Curiel Ramírez Lázaro</t>
  </si>
  <si>
    <t>Auxiliar de Mantenimiento</t>
  </si>
  <si>
    <t>Figueroa Aldaco Héctor</t>
  </si>
  <si>
    <t>Encargado de personal cuadrilla</t>
  </si>
  <si>
    <t>Hernández Gómez Casimiro</t>
  </si>
  <si>
    <t>Encargado de Cloración</t>
  </si>
  <si>
    <t>Luquin Colima Salvador</t>
  </si>
  <si>
    <t>Bacheo e instalaciones</t>
  </si>
  <si>
    <t>Sindicalizado</t>
  </si>
  <si>
    <t>González Castillo Juan</t>
  </si>
  <si>
    <t>Operador de Valvulas</t>
  </si>
  <si>
    <t>Moya Silva Luis</t>
  </si>
  <si>
    <t>Mantenimiento Preventivo y Correctivo</t>
  </si>
  <si>
    <t>Medina Ortiz José Guadalupe</t>
  </si>
  <si>
    <t>Operador de Pipa</t>
  </si>
  <si>
    <t>Rodríguez Segoviano José Luis</t>
  </si>
  <si>
    <t>Albañil/Fontanero "Alcantarillado" Comunidad</t>
  </si>
  <si>
    <t>Salazar Luquin Juan Manuel</t>
  </si>
  <si>
    <t>Albañil/Fontanero "Agua Potable"</t>
  </si>
  <si>
    <t>García Flores Manuel</t>
  </si>
  <si>
    <t>García Acosta José Rodolfo</t>
  </si>
  <si>
    <t>Operador de Mini Cargador</t>
  </si>
  <si>
    <t>Coronel Hernández Pavel</t>
  </si>
  <si>
    <t>Cortes</t>
  </si>
  <si>
    <t>Flores Morales Leonides</t>
  </si>
  <si>
    <t>Albañil/Fontanero "Alcantarillado"</t>
  </si>
  <si>
    <t>López Ruelas Sergio</t>
  </si>
  <si>
    <t>Auxiliar de Vactor</t>
  </si>
  <si>
    <t>Salazar Ramírez José Adrián</t>
  </si>
  <si>
    <t>Encargado de Almacen</t>
  </si>
  <si>
    <t>Toro Guillen Luis Alberto</t>
  </si>
  <si>
    <t>Ramos Rubio Miguel Rafael</t>
  </si>
  <si>
    <t>J. Reyes Toro Zepeda</t>
  </si>
  <si>
    <t>Tavarez Zepeda Gilberto</t>
  </si>
  <si>
    <t>Operador de Vactor</t>
  </si>
  <si>
    <t>Lopez Quijas Luis Jaime</t>
  </si>
  <si>
    <t>Castro Olvera Jorge Heliodoro</t>
  </si>
  <si>
    <t>Rodriguez Arreola Jesus Antonio</t>
  </si>
  <si>
    <t>Ruiz Lomeli Edgar Santiago</t>
  </si>
  <si>
    <t>SANEAMIENTO</t>
  </si>
  <si>
    <t>Colima López Noé Salvador</t>
  </si>
  <si>
    <t>Auxiliar Operativo P.T.A.R</t>
  </si>
  <si>
    <t>Olivares Rivas Octavio</t>
  </si>
  <si>
    <t>Fausto Ramírez Teodoro</t>
  </si>
  <si>
    <t>Aguirre Quiñones Víctor Manuel</t>
  </si>
  <si>
    <t>Operador General P.T.A.R</t>
  </si>
  <si>
    <t>Zarate Navarro José Martin</t>
  </si>
  <si>
    <t>Hernández García Víctor Manuel</t>
  </si>
  <si>
    <t>Operador P.T.A.R</t>
  </si>
  <si>
    <t>Santiago León Luis Omar</t>
  </si>
  <si>
    <t>Ruelas Suistaita Rodolfo</t>
  </si>
  <si>
    <t>Encargado de P.T.A.R la Coronilla y Texcalame</t>
  </si>
  <si>
    <t>Balbaneda Santiago Rafael</t>
  </si>
  <si>
    <t>Responsable de P.T.A.R.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</si>
</sst>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;[Red]\-&quot;$&quot;#,##0.00"/>
    <numFmt numFmtId="44" formatCode="_-&quot;$&quot;* #,##0.00_-;\-&quot;$&quot;* #,##0.00_-;_-&quot;$&quot;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6">
    <xf numFmtId="0" fontId="0" fillId="0" borderId="0" xfId="0"/>
    <xf numFmtId="0" fontId="2" fillId="0" borderId="0" xfId="0" applyFont="1" applyAlignment="1">
      <alignment vertical="center" textRotation="90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4" fontId="3" fillId="0" borderId="0" xfId="1" applyFont="1" applyAlignment="1">
      <alignment vertical="center"/>
    </xf>
    <xf numFmtId="0" fontId="2" fillId="0" borderId="0" xfId="0" applyFont="1" applyAlignment="1">
      <alignment horizontal="center" vertical="center" textRotation="90"/>
    </xf>
    <xf numFmtId="0" fontId="4" fillId="2" borderId="0" xfId="0" applyFont="1" applyFill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44" fontId="5" fillId="3" borderId="2" xfId="1" applyFont="1" applyFill="1" applyBorder="1" applyAlignment="1">
      <alignment horizontal="center" vertical="center"/>
    </xf>
    <xf numFmtId="44" fontId="5" fillId="3" borderId="2" xfId="1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textRotation="90"/>
    </xf>
    <xf numFmtId="0" fontId="7" fillId="4" borderId="4" xfId="0" applyFont="1" applyFill="1" applyBorder="1" applyAlignment="1">
      <alignment vertical="center"/>
    </xf>
    <xf numFmtId="0" fontId="3" fillId="4" borderId="5" xfId="0" applyFont="1" applyFill="1" applyBorder="1" applyAlignment="1">
      <alignment vertical="center"/>
    </xf>
    <xf numFmtId="14" fontId="3" fillId="4" borderId="5" xfId="0" applyNumberFormat="1" applyFont="1" applyFill="1" applyBorder="1" applyAlignment="1">
      <alignment vertical="center"/>
    </xf>
    <xf numFmtId="0" fontId="3" fillId="4" borderId="5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vertical="center"/>
    </xf>
    <xf numFmtId="8" fontId="3" fillId="4" borderId="5" xfId="1" applyNumberFormat="1" applyFont="1" applyFill="1" applyBorder="1" applyAlignment="1">
      <alignment horizontal="right" vertical="center"/>
    </xf>
    <xf numFmtId="44" fontId="3" fillId="4" borderId="5" xfId="1" applyFont="1" applyFill="1" applyBorder="1" applyAlignment="1">
      <alignment vertical="center"/>
    </xf>
    <xf numFmtId="44" fontId="3" fillId="4" borderId="6" xfId="1" applyFont="1" applyFill="1" applyBorder="1" applyAlignment="1">
      <alignment vertical="center"/>
    </xf>
    <xf numFmtId="44" fontId="3" fillId="4" borderId="7" xfId="1" applyFont="1" applyFill="1" applyBorder="1" applyAlignment="1">
      <alignment vertical="center"/>
    </xf>
    <xf numFmtId="0" fontId="6" fillId="0" borderId="8" xfId="0" applyFont="1" applyBorder="1" applyAlignment="1">
      <alignment horizontal="center" vertical="center" textRotation="90"/>
    </xf>
    <xf numFmtId="0" fontId="7" fillId="4" borderId="9" xfId="0" applyFont="1" applyFill="1" applyBorder="1" applyAlignment="1">
      <alignment vertical="center"/>
    </xf>
    <xf numFmtId="0" fontId="3" fillId="4" borderId="10" xfId="0" applyFont="1" applyFill="1" applyBorder="1" applyAlignment="1">
      <alignment vertical="center" wrapText="1"/>
    </xf>
    <xf numFmtId="14" fontId="3" fillId="4" borderId="10" xfId="0" applyNumberFormat="1" applyFont="1" applyFill="1" applyBorder="1" applyAlignment="1">
      <alignment vertical="center"/>
    </xf>
    <xf numFmtId="0" fontId="3" fillId="4" borderId="10" xfId="0" applyFont="1" applyFill="1" applyBorder="1" applyAlignment="1">
      <alignment horizontal="center" vertical="center"/>
    </xf>
    <xf numFmtId="44" fontId="3" fillId="4" borderId="10" xfId="1" applyFont="1" applyFill="1" applyBorder="1" applyAlignment="1">
      <alignment vertical="center"/>
    </xf>
    <xf numFmtId="44" fontId="3" fillId="4" borderId="11" xfId="1" applyFont="1" applyFill="1" applyBorder="1" applyAlignment="1">
      <alignment vertical="center"/>
    </xf>
    <xf numFmtId="0" fontId="3" fillId="4" borderId="1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7" fillId="5" borderId="9" xfId="0" applyFont="1" applyFill="1" applyBorder="1" applyAlignment="1">
      <alignment vertical="center"/>
    </xf>
    <xf numFmtId="0" fontId="3" fillId="5" borderId="10" xfId="0" applyFont="1" applyFill="1" applyBorder="1" applyAlignment="1">
      <alignment vertical="center"/>
    </xf>
    <xf numFmtId="14" fontId="3" fillId="5" borderId="10" xfId="0" applyNumberFormat="1" applyFont="1" applyFill="1" applyBorder="1" applyAlignment="1">
      <alignment vertical="center"/>
    </xf>
    <xf numFmtId="0" fontId="3" fillId="5" borderId="10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vertical="center"/>
    </xf>
    <xf numFmtId="44" fontId="3" fillId="5" borderId="10" xfId="1" applyFont="1" applyFill="1" applyBorder="1" applyAlignment="1">
      <alignment vertical="center"/>
    </xf>
    <xf numFmtId="44" fontId="3" fillId="5" borderId="5" xfId="1" applyFont="1" applyFill="1" applyBorder="1" applyAlignment="1">
      <alignment vertical="center"/>
    </xf>
    <xf numFmtId="44" fontId="3" fillId="5" borderId="11" xfId="1" applyFont="1" applyFill="1" applyBorder="1" applyAlignment="1">
      <alignment vertical="center"/>
    </xf>
    <xf numFmtId="0" fontId="6" fillId="0" borderId="12" xfId="0" applyFont="1" applyBorder="1" applyAlignment="1">
      <alignment horizontal="center" vertical="center" textRotation="90"/>
    </xf>
    <xf numFmtId="0" fontId="5" fillId="4" borderId="13" xfId="0" applyFont="1" applyFill="1" applyBorder="1" applyAlignment="1">
      <alignment vertical="center"/>
    </xf>
    <xf numFmtId="0" fontId="3" fillId="4" borderId="14" xfId="0" applyFont="1" applyFill="1" applyBorder="1" applyAlignment="1">
      <alignment vertical="center"/>
    </xf>
    <xf numFmtId="14" fontId="3" fillId="4" borderId="14" xfId="0" applyNumberFormat="1" applyFont="1" applyFill="1" applyBorder="1" applyAlignment="1">
      <alignment vertical="center"/>
    </xf>
    <xf numFmtId="0" fontId="3" fillId="4" borderId="14" xfId="0" applyFont="1" applyFill="1" applyBorder="1" applyAlignment="1">
      <alignment horizontal="center" vertical="center"/>
    </xf>
    <xf numFmtId="0" fontId="7" fillId="4" borderId="15" xfId="0" applyFont="1" applyFill="1" applyBorder="1" applyAlignment="1">
      <alignment vertical="center"/>
    </xf>
    <xf numFmtId="44" fontId="3" fillId="4" borderId="14" xfId="1" applyFont="1" applyFill="1" applyBorder="1" applyAlignment="1">
      <alignment vertical="center"/>
    </xf>
    <xf numFmtId="44" fontId="3" fillId="4" borderId="16" xfId="1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7" fillId="4" borderId="17" xfId="0" applyFont="1" applyFill="1" applyBorder="1" applyAlignment="1">
      <alignment vertical="center"/>
    </xf>
    <xf numFmtId="0" fontId="3" fillId="4" borderId="18" xfId="0" applyFont="1" applyFill="1" applyBorder="1" applyAlignment="1">
      <alignment horizontal="left" vertical="center" wrapText="1"/>
    </xf>
    <xf numFmtId="14" fontId="3" fillId="4" borderId="18" xfId="0" applyNumberFormat="1" applyFont="1" applyFill="1" applyBorder="1" applyAlignment="1">
      <alignment vertical="center"/>
    </xf>
    <xf numFmtId="0" fontId="3" fillId="4" borderId="18" xfId="0" applyFont="1" applyFill="1" applyBorder="1" applyAlignment="1">
      <alignment horizontal="center" vertical="center"/>
    </xf>
    <xf numFmtId="0" fontId="7" fillId="4" borderId="18" xfId="0" applyFont="1" applyFill="1" applyBorder="1" applyAlignment="1">
      <alignment vertical="center"/>
    </xf>
    <xf numFmtId="44" fontId="3" fillId="4" borderId="18" xfId="1" applyFont="1" applyFill="1" applyBorder="1" applyAlignment="1">
      <alignment vertical="center"/>
    </xf>
    <xf numFmtId="44" fontId="3" fillId="4" borderId="19" xfId="1" applyFont="1" applyFill="1" applyBorder="1" applyAlignment="1">
      <alignment vertical="center"/>
    </xf>
    <xf numFmtId="0" fontId="7" fillId="4" borderId="10" xfId="0" applyFont="1" applyFill="1" applyBorder="1" applyAlignment="1">
      <alignment vertical="center"/>
    </xf>
    <xf numFmtId="0" fontId="3" fillId="4" borderId="18" xfId="0" applyFont="1" applyFill="1" applyBorder="1" applyAlignment="1">
      <alignment vertical="center"/>
    </xf>
    <xf numFmtId="0" fontId="5" fillId="6" borderId="9" xfId="0" applyFont="1" applyFill="1" applyBorder="1" applyAlignment="1">
      <alignment vertical="center"/>
    </xf>
    <xf numFmtId="0" fontId="3" fillId="6" borderId="10" xfId="0" applyFont="1" applyFill="1" applyBorder="1" applyAlignment="1">
      <alignment vertical="center" wrapText="1"/>
    </xf>
    <xf numFmtId="14" fontId="3" fillId="6" borderId="10" xfId="0" applyNumberFormat="1" applyFont="1" applyFill="1" applyBorder="1" applyAlignment="1">
      <alignment vertical="center"/>
    </xf>
    <xf numFmtId="0" fontId="3" fillId="6" borderId="10" xfId="0" applyFont="1" applyFill="1" applyBorder="1" applyAlignment="1">
      <alignment horizontal="center" vertical="center"/>
    </xf>
    <xf numFmtId="0" fontId="5" fillId="6" borderId="10" xfId="0" applyFont="1" applyFill="1" applyBorder="1" applyAlignment="1">
      <alignment vertical="center"/>
    </xf>
    <xf numFmtId="44" fontId="3" fillId="6" borderId="10" xfId="1" applyFont="1" applyFill="1" applyBorder="1" applyAlignment="1">
      <alignment vertical="center"/>
    </xf>
    <xf numFmtId="14" fontId="3" fillId="4" borderId="10" xfId="0" applyNumberFormat="1" applyFont="1" applyFill="1" applyBorder="1" applyAlignment="1">
      <alignment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vertical="center"/>
    </xf>
    <xf numFmtId="0" fontId="3" fillId="4" borderId="14" xfId="0" applyFont="1" applyFill="1" applyBorder="1" applyAlignment="1">
      <alignment vertical="center" wrapText="1"/>
    </xf>
    <xf numFmtId="0" fontId="7" fillId="4" borderId="14" xfId="0" applyFont="1" applyFill="1" applyBorder="1" applyAlignment="1">
      <alignment vertical="center"/>
    </xf>
    <xf numFmtId="0" fontId="6" fillId="0" borderId="0" xfId="0" applyFont="1" applyAlignment="1">
      <alignment vertical="center" textRotation="90"/>
    </xf>
    <xf numFmtId="0" fontId="2" fillId="0" borderId="3" xfId="0" applyFont="1" applyBorder="1" applyAlignment="1">
      <alignment horizontal="center" vertical="center" textRotation="90"/>
    </xf>
    <xf numFmtId="0" fontId="2" fillId="0" borderId="8" xfId="0" applyFont="1" applyBorder="1" applyAlignment="1">
      <alignment horizontal="center" vertical="center" textRotation="90"/>
    </xf>
    <xf numFmtId="0" fontId="7" fillId="7" borderId="9" xfId="0" applyFont="1" applyFill="1" applyBorder="1" applyAlignment="1">
      <alignment vertical="center"/>
    </xf>
    <xf numFmtId="0" fontId="3" fillId="7" borderId="10" xfId="0" applyFont="1" applyFill="1" applyBorder="1" applyAlignment="1">
      <alignment vertical="center"/>
    </xf>
    <xf numFmtId="14" fontId="3" fillId="7" borderId="10" xfId="0" applyNumberFormat="1" applyFont="1" applyFill="1" applyBorder="1" applyAlignment="1">
      <alignment vertical="center"/>
    </xf>
    <xf numFmtId="0" fontId="3" fillId="7" borderId="10" xfId="0" applyFont="1" applyFill="1" applyBorder="1" applyAlignment="1">
      <alignment horizontal="center" vertical="center"/>
    </xf>
    <xf numFmtId="0" fontId="7" fillId="7" borderId="10" xfId="0" applyFont="1" applyFill="1" applyBorder="1" applyAlignment="1">
      <alignment vertical="center"/>
    </xf>
    <xf numFmtId="44" fontId="3" fillId="7" borderId="10" xfId="1" applyFont="1" applyFill="1" applyBorder="1" applyAlignment="1">
      <alignment vertical="center"/>
    </xf>
    <xf numFmtId="8" fontId="3" fillId="7" borderId="10" xfId="1" applyNumberFormat="1" applyFont="1" applyFill="1" applyBorder="1" applyAlignment="1">
      <alignment vertical="center"/>
    </xf>
    <xf numFmtId="0" fontId="5" fillId="4" borderId="9" xfId="0" applyFont="1" applyFill="1" applyBorder="1" applyAlignment="1">
      <alignment vertical="center"/>
    </xf>
    <xf numFmtId="0" fontId="5" fillId="4" borderId="10" xfId="0" applyFont="1" applyFill="1" applyBorder="1" applyAlignment="1">
      <alignment vertical="center"/>
    </xf>
    <xf numFmtId="44" fontId="3" fillId="4" borderId="10" xfId="1" applyFont="1" applyFill="1" applyBorder="1" applyAlignment="1">
      <alignment horizontal="right" vertical="center"/>
    </xf>
    <xf numFmtId="0" fontId="7" fillId="6" borderId="9" xfId="0" applyFont="1" applyFill="1" applyBorder="1" applyAlignment="1">
      <alignment vertical="center"/>
    </xf>
    <xf numFmtId="0" fontId="3" fillId="6" borderId="10" xfId="0" applyFont="1" applyFill="1" applyBorder="1" applyAlignment="1">
      <alignment vertical="center"/>
    </xf>
    <xf numFmtId="0" fontId="7" fillId="6" borderId="10" xfId="0" applyFont="1" applyFill="1" applyBorder="1" applyAlignment="1">
      <alignment vertical="center"/>
    </xf>
    <xf numFmtId="0" fontId="2" fillId="0" borderId="12" xfId="0" applyFont="1" applyBorder="1" applyAlignment="1">
      <alignment horizontal="center" vertical="center" textRotation="90"/>
    </xf>
    <xf numFmtId="0" fontId="5" fillId="4" borderId="14" xfId="0" applyFont="1" applyFill="1" applyBorder="1" applyAlignment="1">
      <alignment vertical="center"/>
    </xf>
    <xf numFmtId="0" fontId="3" fillId="4" borderId="10" xfId="0" applyFont="1" applyFill="1" applyBorder="1" applyAlignment="1">
      <alignment horizontal="left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0FD321-77E3-4BCD-AC9E-43CE748DD96B}">
  <dimension ref="A1:R61"/>
  <sheetViews>
    <sheetView tabSelected="1" workbookViewId="0">
      <selection activeCell="D29" sqref="D29"/>
    </sheetView>
  </sheetViews>
  <sheetFormatPr baseColWidth="10" defaultRowHeight="12.75" x14ac:dyDescent="0.25"/>
  <cols>
    <col min="1" max="1" width="5.28515625" style="1" bestFit="1" customWidth="1"/>
    <col min="2" max="2" width="30" style="2" bestFit="1" customWidth="1"/>
    <col min="3" max="3" width="29.140625" style="2" bestFit="1" customWidth="1"/>
    <col min="4" max="4" width="15.7109375" style="2" customWidth="1"/>
    <col min="5" max="5" width="10.28515625" style="3" customWidth="1"/>
    <col min="6" max="6" width="19.140625" style="2" customWidth="1"/>
    <col min="7" max="7" width="14.5703125" style="4" customWidth="1"/>
    <col min="8" max="8" width="18.140625" style="4" customWidth="1"/>
    <col min="9" max="10" width="11" style="4" customWidth="1"/>
    <col min="11" max="11" width="12" style="4" customWidth="1"/>
    <col min="12" max="12" width="18.7109375" style="4" customWidth="1"/>
    <col min="13" max="13" width="14.28515625" style="4" customWidth="1"/>
    <col min="14" max="14" width="18.7109375" style="4" customWidth="1"/>
    <col min="15" max="15" width="14" style="4" customWidth="1"/>
    <col min="16" max="16" width="17" style="4" customWidth="1"/>
    <col min="17" max="17" width="18.7109375" style="4" customWidth="1"/>
    <col min="18" max="18" width="17.7109375" style="4" customWidth="1"/>
    <col min="19" max="16384" width="11.42578125" style="2"/>
  </cols>
  <sheetData>
    <row r="1" spans="1:18" ht="6" customHeight="1" x14ac:dyDescent="0.25"/>
    <row r="2" spans="1:18" ht="25.5" customHeight="1" x14ac:dyDescent="0.25">
      <c r="A2" s="5"/>
      <c r="B2" s="6" t="s">
        <v>0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</row>
    <row r="3" spans="1:18" ht="25.5" customHeight="1" x14ac:dyDescent="0.25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</row>
    <row r="4" spans="1:18" ht="6.75" customHeight="1" thickBot="1" x14ac:dyDescent="0.3"/>
    <row r="5" spans="1:18" ht="26.25" thickBot="1" x14ac:dyDescent="0.3">
      <c r="A5" s="7" t="s">
        <v>1</v>
      </c>
      <c r="B5" s="8" t="s">
        <v>2</v>
      </c>
      <c r="C5" s="8" t="s">
        <v>3</v>
      </c>
      <c r="D5" s="8" t="s">
        <v>4</v>
      </c>
      <c r="E5" s="8" t="s">
        <v>5</v>
      </c>
      <c r="F5" s="8" t="s">
        <v>6</v>
      </c>
      <c r="G5" s="9" t="s">
        <v>7</v>
      </c>
      <c r="H5" s="9" t="s">
        <v>8</v>
      </c>
      <c r="I5" s="9" t="s">
        <v>9</v>
      </c>
      <c r="J5" s="9" t="s">
        <v>10</v>
      </c>
      <c r="K5" s="9" t="s">
        <v>11</v>
      </c>
      <c r="L5" s="10" t="s">
        <v>12</v>
      </c>
      <c r="M5" s="10" t="s">
        <v>13</v>
      </c>
      <c r="N5" s="10" t="s">
        <v>14</v>
      </c>
      <c r="O5" s="10" t="s">
        <v>15</v>
      </c>
      <c r="P5" s="9" t="s">
        <v>16</v>
      </c>
      <c r="Q5" s="10" t="s">
        <v>17</v>
      </c>
      <c r="R5" s="10" t="s">
        <v>18</v>
      </c>
    </row>
    <row r="6" spans="1:18" ht="25.5" customHeight="1" x14ac:dyDescent="0.25">
      <c r="A6" s="11" t="s">
        <v>19</v>
      </c>
      <c r="B6" s="12" t="s">
        <v>20</v>
      </c>
      <c r="C6" s="13" t="s">
        <v>21</v>
      </c>
      <c r="D6" s="14">
        <v>39787</v>
      </c>
      <c r="E6" s="15">
        <v>2</v>
      </c>
      <c r="F6" s="16" t="s">
        <v>22</v>
      </c>
      <c r="G6" s="17">
        <v>273.37</v>
      </c>
      <c r="H6" s="18">
        <f>G6*15</f>
        <v>4100.55</v>
      </c>
      <c r="I6" s="18">
        <v>3500</v>
      </c>
      <c r="J6" s="18">
        <f>H6*2</f>
        <v>8201.1</v>
      </c>
      <c r="K6" s="18">
        <f>J6*12</f>
        <v>98413.200000000012</v>
      </c>
      <c r="L6" s="19">
        <v>16402.2</v>
      </c>
      <c r="M6" s="18">
        <v>5000</v>
      </c>
      <c r="N6" s="18">
        <v>0</v>
      </c>
      <c r="O6" s="18">
        <v>0</v>
      </c>
      <c r="P6" s="19">
        <f>J6*1.04-J6</f>
        <v>328.04399999999987</v>
      </c>
      <c r="Q6" s="19">
        <f t="shared" ref="Q6:Q12" si="0">+L6+M6+O6</f>
        <v>21402.2</v>
      </c>
      <c r="R6" s="20">
        <f t="shared" ref="R6:R12" si="1">+K6+L6+P6</f>
        <v>115143.444</v>
      </c>
    </row>
    <row r="7" spans="1:18" ht="25.5" customHeight="1" x14ac:dyDescent="0.25">
      <c r="A7" s="21"/>
      <c r="B7" s="22" t="s">
        <v>23</v>
      </c>
      <c r="C7" s="23" t="s">
        <v>24</v>
      </c>
      <c r="D7" s="24">
        <v>40889</v>
      </c>
      <c r="E7" s="25">
        <v>1</v>
      </c>
      <c r="F7" s="16" t="s">
        <v>22</v>
      </c>
      <c r="G7" s="26">
        <v>491.63</v>
      </c>
      <c r="H7" s="18">
        <f t="shared" ref="H7:H12" si="2">G7*15</f>
        <v>7374.45</v>
      </c>
      <c r="I7" s="26">
        <v>5800</v>
      </c>
      <c r="J7" s="26">
        <f>H7*2</f>
        <v>14748.9</v>
      </c>
      <c r="K7" s="26">
        <f t="shared" ref="K7:K26" si="3">J7*12</f>
        <v>176986.8</v>
      </c>
      <c r="L7" s="26">
        <v>29497.8</v>
      </c>
      <c r="M7" s="26"/>
      <c r="N7" s="26">
        <v>0</v>
      </c>
      <c r="O7" s="26">
        <v>0</v>
      </c>
      <c r="P7" s="26">
        <f t="shared" ref="P7:P61" si="4">J7*1.04-J7</f>
        <v>589.95600000000013</v>
      </c>
      <c r="Q7" s="26">
        <f t="shared" si="0"/>
        <v>29497.8</v>
      </c>
      <c r="R7" s="27">
        <f t="shared" si="1"/>
        <v>207074.55599999998</v>
      </c>
    </row>
    <row r="8" spans="1:18" ht="25.5" customHeight="1" x14ac:dyDescent="0.25">
      <c r="A8" s="21"/>
      <c r="B8" s="22" t="s">
        <v>25</v>
      </c>
      <c r="C8" s="23" t="s">
        <v>26</v>
      </c>
      <c r="D8" s="24">
        <v>41259</v>
      </c>
      <c r="E8" s="25">
        <v>1</v>
      </c>
      <c r="F8" s="16" t="s">
        <v>22</v>
      </c>
      <c r="G8" s="26">
        <v>491.63</v>
      </c>
      <c r="H8" s="18">
        <f t="shared" si="2"/>
        <v>7374.45</v>
      </c>
      <c r="I8" s="26">
        <v>6000</v>
      </c>
      <c r="J8" s="26">
        <f>H8*2</f>
        <v>14748.9</v>
      </c>
      <c r="K8" s="26">
        <f t="shared" si="3"/>
        <v>176986.8</v>
      </c>
      <c r="L8" s="26">
        <v>29497.8</v>
      </c>
      <c r="M8" s="26"/>
      <c r="N8" s="26">
        <v>0</v>
      </c>
      <c r="O8" s="26">
        <v>0</v>
      </c>
      <c r="P8" s="26">
        <f t="shared" si="4"/>
        <v>589.95600000000013</v>
      </c>
      <c r="Q8" s="26">
        <f t="shared" si="0"/>
        <v>29497.8</v>
      </c>
      <c r="R8" s="27">
        <f t="shared" si="1"/>
        <v>207074.55599999998</v>
      </c>
    </row>
    <row r="9" spans="1:18" s="29" customFormat="1" ht="25.5" customHeight="1" x14ac:dyDescent="0.25">
      <c r="A9" s="21"/>
      <c r="B9" s="22" t="s">
        <v>27</v>
      </c>
      <c r="C9" s="28" t="s">
        <v>28</v>
      </c>
      <c r="D9" s="24">
        <v>43922</v>
      </c>
      <c r="E9" s="25">
        <v>1</v>
      </c>
      <c r="F9" s="16" t="s">
        <v>22</v>
      </c>
      <c r="G9" s="26">
        <v>262.86</v>
      </c>
      <c r="H9" s="18">
        <v>3791.25</v>
      </c>
      <c r="I9" s="26">
        <v>3635.2</v>
      </c>
      <c r="J9" s="26">
        <f>H9*2</f>
        <v>7582.5</v>
      </c>
      <c r="K9" s="26">
        <f>J9*9</f>
        <v>68242.5</v>
      </c>
      <c r="L9" s="26">
        <v>15771.6</v>
      </c>
      <c r="M9" s="26">
        <v>10000</v>
      </c>
      <c r="N9" s="26">
        <v>0</v>
      </c>
      <c r="O9" s="26">
        <v>0</v>
      </c>
      <c r="P9" s="26">
        <f t="shared" si="4"/>
        <v>303.30000000000018</v>
      </c>
      <c r="Q9" s="26">
        <f t="shared" si="0"/>
        <v>25771.599999999999</v>
      </c>
      <c r="R9" s="27">
        <f t="shared" si="1"/>
        <v>84317.400000000009</v>
      </c>
    </row>
    <row r="10" spans="1:18" ht="25.5" customHeight="1" x14ac:dyDescent="0.25">
      <c r="A10" s="21"/>
      <c r="B10" s="22" t="s">
        <v>29</v>
      </c>
      <c r="C10" s="28" t="s">
        <v>30</v>
      </c>
      <c r="D10" s="24">
        <v>43389</v>
      </c>
      <c r="E10" s="25">
        <v>1</v>
      </c>
      <c r="F10" s="16" t="s">
        <v>22</v>
      </c>
      <c r="G10" s="26">
        <v>777.69</v>
      </c>
      <c r="H10" s="18">
        <f t="shared" si="2"/>
        <v>11665.35</v>
      </c>
      <c r="I10" s="26">
        <v>9119.7999999999993</v>
      </c>
      <c r="J10" s="26">
        <f t="shared" ref="J10:J12" si="5">H10*2</f>
        <v>23330.7</v>
      </c>
      <c r="K10" s="26">
        <f t="shared" si="3"/>
        <v>279968.40000000002</v>
      </c>
      <c r="L10" s="26">
        <v>46661.4</v>
      </c>
      <c r="M10" s="26">
        <v>80000</v>
      </c>
      <c r="N10" s="26">
        <v>0</v>
      </c>
      <c r="O10" s="26">
        <v>0</v>
      </c>
      <c r="P10" s="26">
        <f t="shared" si="4"/>
        <v>933.22799999999916</v>
      </c>
      <c r="Q10" s="26">
        <f t="shared" si="0"/>
        <v>126661.4</v>
      </c>
      <c r="R10" s="27">
        <f t="shared" si="1"/>
        <v>327563.02800000005</v>
      </c>
    </row>
    <row r="11" spans="1:18" s="29" customFormat="1" ht="25.5" customHeight="1" x14ac:dyDescent="0.25">
      <c r="A11" s="21"/>
      <c r="B11" s="30" t="s">
        <v>31</v>
      </c>
      <c r="C11" s="31" t="s">
        <v>32</v>
      </c>
      <c r="D11" s="32">
        <v>43389</v>
      </c>
      <c r="E11" s="33">
        <v>1</v>
      </c>
      <c r="F11" s="34" t="s">
        <v>22</v>
      </c>
      <c r="G11" s="35">
        <v>491.63</v>
      </c>
      <c r="H11" s="36">
        <f t="shared" si="2"/>
        <v>7374.45</v>
      </c>
      <c r="I11" s="35">
        <v>5800</v>
      </c>
      <c r="J11" s="35">
        <f t="shared" si="5"/>
        <v>14748.9</v>
      </c>
      <c r="K11" s="35">
        <f t="shared" si="3"/>
        <v>176986.8</v>
      </c>
      <c r="L11" s="35"/>
      <c r="M11" s="35"/>
      <c r="N11" s="35">
        <v>0</v>
      </c>
      <c r="O11" s="35">
        <v>0</v>
      </c>
      <c r="P11" s="35">
        <f t="shared" si="4"/>
        <v>589.95600000000013</v>
      </c>
      <c r="Q11" s="35">
        <f t="shared" si="0"/>
        <v>0</v>
      </c>
      <c r="R11" s="37">
        <f t="shared" si="1"/>
        <v>177576.75599999999</v>
      </c>
    </row>
    <row r="12" spans="1:18" ht="25.5" customHeight="1" thickBot="1" x14ac:dyDescent="0.3">
      <c r="A12" s="38"/>
      <c r="B12" s="39" t="s">
        <v>33</v>
      </c>
      <c r="C12" s="40" t="s">
        <v>21</v>
      </c>
      <c r="D12" s="41">
        <v>43586</v>
      </c>
      <c r="E12" s="42">
        <v>2</v>
      </c>
      <c r="F12" s="43" t="s">
        <v>22</v>
      </c>
      <c r="G12" s="44">
        <v>148.03</v>
      </c>
      <c r="H12" s="44">
        <f t="shared" si="2"/>
        <v>2220.4499999999998</v>
      </c>
      <c r="I12" s="44">
        <v>2000</v>
      </c>
      <c r="J12" s="44">
        <f t="shared" si="5"/>
        <v>4440.8999999999996</v>
      </c>
      <c r="K12" s="44">
        <f t="shared" si="3"/>
        <v>53290.799999999996</v>
      </c>
      <c r="L12" s="44">
        <v>8881.7999999999993</v>
      </c>
      <c r="M12" s="44">
        <v>5000</v>
      </c>
      <c r="N12" s="44">
        <v>0</v>
      </c>
      <c r="O12" s="44">
        <v>0</v>
      </c>
      <c r="P12" s="44">
        <f t="shared" si="4"/>
        <v>177.63600000000042</v>
      </c>
      <c r="Q12" s="44">
        <f t="shared" si="0"/>
        <v>13881.8</v>
      </c>
      <c r="R12" s="45">
        <f t="shared" si="1"/>
        <v>62350.23599999999</v>
      </c>
    </row>
    <row r="13" spans="1:18" ht="7.5" customHeight="1" thickBot="1" x14ac:dyDescent="0.3">
      <c r="B13" s="46"/>
      <c r="F13" s="46"/>
    </row>
    <row r="14" spans="1:18" ht="25.5" customHeight="1" x14ac:dyDescent="0.25">
      <c r="A14" s="11" t="s">
        <v>34</v>
      </c>
      <c r="B14" s="47" t="s">
        <v>35</v>
      </c>
      <c r="C14" s="48" t="s">
        <v>36</v>
      </c>
      <c r="D14" s="49">
        <v>40645</v>
      </c>
      <c r="E14" s="50">
        <v>1</v>
      </c>
      <c r="F14" s="51" t="s">
        <v>22</v>
      </c>
      <c r="G14" s="52">
        <v>491.63</v>
      </c>
      <c r="H14" s="53">
        <f>G14*15</f>
        <v>7374.45</v>
      </c>
      <c r="I14" s="52">
        <v>6000</v>
      </c>
      <c r="J14" s="52">
        <f>H14*2</f>
        <v>14748.9</v>
      </c>
      <c r="K14" s="52">
        <f t="shared" si="3"/>
        <v>176986.8</v>
      </c>
      <c r="L14" s="52">
        <v>29497.8</v>
      </c>
      <c r="M14" s="52">
        <v>27500</v>
      </c>
      <c r="N14" s="52">
        <v>0</v>
      </c>
      <c r="O14" s="52">
        <v>0</v>
      </c>
      <c r="P14" s="52">
        <f t="shared" si="4"/>
        <v>589.95600000000013</v>
      </c>
      <c r="Q14" s="52">
        <f>+L14+M14+O14</f>
        <v>56997.8</v>
      </c>
      <c r="R14" s="52">
        <f>+K14+L14+P14</f>
        <v>207074.55599999998</v>
      </c>
    </row>
    <row r="15" spans="1:18" ht="25.5" customHeight="1" x14ac:dyDescent="0.25">
      <c r="A15" s="21"/>
      <c r="B15" s="22" t="s">
        <v>37</v>
      </c>
      <c r="C15" s="28" t="s">
        <v>38</v>
      </c>
      <c r="D15" s="24">
        <v>43389</v>
      </c>
      <c r="E15" s="25">
        <v>1</v>
      </c>
      <c r="F15" s="54" t="s">
        <v>22</v>
      </c>
      <c r="G15" s="26">
        <v>1120.8800000000001</v>
      </c>
      <c r="H15" s="26">
        <f>G15*15</f>
        <v>16813.2</v>
      </c>
      <c r="I15" s="26">
        <v>12785</v>
      </c>
      <c r="J15" s="26">
        <f>H15*2</f>
        <v>33626.400000000001</v>
      </c>
      <c r="K15" s="26">
        <f t="shared" si="3"/>
        <v>403516.80000000005</v>
      </c>
      <c r="L15" s="26">
        <v>67252.800000000003</v>
      </c>
      <c r="M15" s="26">
        <v>150000</v>
      </c>
      <c r="N15" s="26">
        <v>0</v>
      </c>
      <c r="O15" s="26">
        <v>0</v>
      </c>
      <c r="P15" s="26">
        <f t="shared" si="4"/>
        <v>1345.0560000000041</v>
      </c>
      <c r="Q15" s="26">
        <f>+L15+M15+O15</f>
        <v>217252.8</v>
      </c>
      <c r="R15" s="26">
        <f>+K15+L15+P15</f>
        <v>472114.65600000002</v>
      </c>
    </row>
    <row r="16" spans="1:18" ht="7.5" customHeight="1" thickBot="1" x14ac:dyDescent="0.3">
      <c r="B16" s="46"/>
      <c r="F16" s="46"/>
    </row>
    <row r="17" spans="1:18" ht="25.5" customHeight="1" x14ac:dyDescent="0.25">
      <c r="A17" s="11" t="s">
        <v>39</v>
      </c>
      <c r="B17" s="47" t="s">
        <v>40</v>
      </c>
      <c r="C17" s="55" t="s">
        <v>41</v>
      </c>
      <c r="D17" s="49">
        <v>39148</v>
      </c>
      <c r="E17" s="50">
        <v>3</v>
      </c>
      <c r="F17" s="51" t="s">
        <v>22</v>
      </c>
      <c r="G17" s="52">
        <v>314.25</v>
      </c>
      <c r="H17" s="53">
        <f>G17*15</f>
        <v>4713.75</v>
      </c>
      <c r="I17" s="52">
        <v>3792.4</v>
      </c>
      <c r="J17" s="52">
        <f>H17*2</f>
        <v>9427.5</v>
      </c>
      <c r="K17" s="52">
        <f t="shared" si="3"/>
        <v>113130</v>
      </c>
      <c r="L17" s="52">
        <v>18855</v>
      </c>
      <c r="M17" s="52"/>
      <c r="N17" s="52">
        <v>0</v>
      </c>
      <c r="O17" s="52">
        <v>0</v>
      </c>
      <c r="P17" s="52">
        <f t="shared" si="4"/>
        <v>377.10000000000036</v>
      </c>
      <c r="Q17" s="52">
        <f t="shared" ref="Q17:Q26" si="6">+L17+M17+O17</f>
        <v>18855</v>
      </c>
      <c r="R17" s="52">
        <f t="shared" ref="R17:R26" si="7">+K17+L17+P17</f>
        <v>132362.1</v>
      </c>
    </row>
    <row r="18" spans="1:18" ht="25.5" customHeight="1" x14ac:dyDescent="0.25">
      <c r="A18" s="21"/>
      <c r="B18" s="22" t="s">
        <v>42</v>
      </c>
      <c r="C18" s="23" t="s">
        <v>43</v>
      </c>
      <c r="D18" s="24">
        <v>39736</v>
      </c>
      <c r="E18" s="25">
        <v>1</v>
      </c>
      <c r="F18" s="54" t="s">
        <v>22</v>
      </c>
      <c r="G18" s="26">
        <v>491.63</v>
      </c>
      <c r="H18" s="26">
        <f t="shared" ref="H18:H26" si="8">G18*15</f>
        <v>7374.45</v>
      </c>
      <c r="I18" s="26">
        <v>5789.4</v>
      </c>
      <c r="J18" s="26">
        <f>H18*2</f>
        <v>14748.9</v>
      </c>
      <c r="K18" s="26">
        <f t="shared" si="3"/>
        <v>176986.8</v>
      </c>
      <c r="L18" s="26">
        <v>29497.8</v>
      </c>
      <c r="M18" s="26">
        <v>24200</v>
      </c>
      <c r="N18" s="26">
        <v>0</v>
      </c>
      <c r="O18" s="26">
        <v>0</v>
      </c>
      <c r="P18" s="26">
        <f t="shared" si="4"/>
        <v>589.95600000000013</v>
      </c>
      <c r="Q18" s="26">
        <f t="shared" si="6"/>
        <v>53697.8</v>
      </c>
      <c r="R18" s="26">
        <f t="shared" si="7"/>
        <v>207074.55599999998</v>
      </c>
    </row>
    <row r="19" spans="1:18" ht="25.5" customHeight="1" x14ac:dyDescent="0.25">
      <c r="A19" s="21"/>
      <c r="B19" s="22" t="s">
        <v>44</v>
      </c>
      <c r="C19" s="28" t="s">
        <v>45</v>
      </c>
      <c r="D19" s="24">
        <v>40410</v>
      </c>
      <c r="E19" s="25">
        <v>1</v>
      </c>
      <c r="F19" s="54" t="s">
        <v>22</v>
      </c>
      <c r="G19" s="26">
        <v>314.25</v>
      </c>
      <c r="H19" s="26">
        <f t="shared" si="8"/>
        <v>4713.75</v>
      </c>
      <c r="I19" s="26">
        <v>4000</v>
      </c>
      <c r="J19" s="26">
        <f>H19*2</f>
        <v>9427.5</v>
      </c>
      <c r="K19" s="26">
        <f t="shared" si="3"/>
        <v>113130</v>
      </c>
      <c r="L19" s="26">
        <v>18855</v>
      </c>
      <c r="M19" s="26"/>
      <c r="N19" s="26">
        <v>0</v>
      </c>
      <c r="O19" s="26">
        <v>0</v>
      </c>
      <c r="P19" s="26">
        <f t="shared" si="4"/>
        <v>377.10000000000036</v>
      </c>
      <c r="Q19" s="26">
        <f t="shared" si="6"/>
        <v>18855</v>
      </c>
      <c r="R19" s="26">
        <f t="shared" si="7"/>
        <v>132362.1</v>
      </c>
    </row>
    <row r="20" spans="1:18" s="29" customFormat="1" ht="25.5" customHeight="1" x14ac:dyDescent="0.25">
      <c r="A20" s="21"/>
      <c r="B20" s="56" t="s">
        <v>46</v>
      </c>
      <c r="C20" s="57" t="s">
        <v>47</v>
      </c>
      <c r="D20" s="58">
        <v>40064</v>
      </c>
      <c r="E20" s="59">
        <v>1</v>
      </c>
      <c r="F20" s="60" t="s">
        <v>22</v>
      </c>
      <c r="G20" s="61">
        <v>414.47</v>
      </c>
      <c r="H20" s="61">
        <f t="shared" si="8"/>
        <v>6217.05</v>
      </c>
      <c r="I20" s="61">
        <v>5152.3999999999996</v>
      </c>
      <c r="J20" s="61">
        <f>H20*2</f>
        <v>12434.1</v>
      </c>
      <c r="K20" s="61">
        <f t="shared" si="3"/>
        <v>149209.20000000001</v>
      </c>
      <c r="L20" s="61"/>
      <c r="M20" s="61"/>
      <c r="N20" s="61">
        <v>0</v>
      </c>
      <c r="O20" s="61">
        <v>0</v>
      </c>
      <c r="P20" s="61">
        <f t="shared" si="4"/>
        <v>497.36399999999958</v>
      </c>
      <c r="Q20" s="61">
        <f t="shared" si="6"/>
        <v>0</v>
      </c>
      <c r="R20" s="61">
        <f t="shared" si="7"/>
        <v>149706.56400000001</v>
      </c>
    </row>
    <row r="21" spans="1:18" ht="25.5" customHeight="1" x14ac:dyDescent="0.25">
      <c r="A21" s="21"/>
      <c r="B21" s="22" t="s">
        <v>48</v>
      </c>
      <c r="C21" s="23" t="s">
        <v>49</v>
      </c>
      <c r="D21" s="62">
        <v>40924</v>
      </c>
      <c r="E21" s="63">
        <v>1</v>
      </c>
      <c r="F21" s="54" t="s">
        <v>22</v>
      </c>
      <c r="G21" s="26">
        <v>314.24</v>
      </c>
      <c r="H21" s="26">
        <f t="shared" si="8"/>
        <v>4713.6000000000004</v>
      </c>
      <c r="I21" s="26">
        <v>4000</v>
      </c>
      <c r="J21" s="26">
        <f t="shared" ref="J21:J26" si="9">H21*2</f>
        <v>9427.2000000000007</v>
      </c>
      <c r="K21" s="26">
        <f t="shared" si="3"/>
        <v>113126.40000000001</v>
      </c>
      <c r="L21" s="26">
        <v>18854.400000000001</v>
      </c>
      <c r="M21" s="26">
        <v>5500</v>
      </c>
      <c r="N21" s="26">
        <v>0</v>
      </c>
      <c r="O21" s="26">
        <v>0</v>
      </c>
      <c r="P21" s="26">
        <f t="shared" si="4"/>
        <v>377.08799999999974</v>
      </c>
      <c r="Q21" s="26">
        <f t="shared" si="6"/>
        <v>24354.400000000001</v>
      </c>
      <c r="R21" s="26">
        <f t="shared" si="7"/>
        <v>132357.88800000001</v>
      </c>
    </row>
    <row r="22" spans="1:18" ht="25.5" customHeight="1" x14ac:dyDescent="0.25">
      <c r="A22" s="21"/>
      <c r="B22" s="22" t="s">
        <v>50</v>
      </c>
      <c r="C22" s="23" t="s">
        <v>51</v>
      </c>
      <c r="D22" s="24">
        <v>43236</v>
      </c>
      <c r="E22" s="25">
        <v>1</v>
      </c>
      <c r="F22" s="54" t="s">
        <v>22</v>
      </c>
      <c r="G22" s="26">
        <v>188.14</v>
      </c>
      <c r="H22" s="26">
        <f t="shared" si="8"/>
        <v>2822.1</v>
      </c>
      <c r="I22" s="26">
        <v>2606.8000000000002</v>
      </c>
      <c r="J22" s="26">
        <f t="shared" si="9"/>
        <v>5644.2</v>
      </c>
      <c r="K22" s="26">
        <f t="shared" si="3"/>
        <v>67730.399999999994</v>
      </c>
      <c r="L22" s="26">
        <v>11288.4</v>
      </c>
      <c r="M22" s="26">
        <v>6000</v>
      </c>
      <c r="N22" s="26">
        <v>0</v>
      </c>
      <c r="O22" s="26">
        <v>0</v>
      </c>
      <c r="P22" s="26">
        <f t="shared" si="4"/>
        <v>225.76800000000003</v>
      </c>
      <c r="Q22" s="26">
        <f t="shared" si="6"/>
        <v>17288.400000000001</v>
      </c>
      <c r="R22" s="26">
        <f t="shared" si="7"/>
        <v>79244.567999999985</v>
      </c>
    </row>
    <row r="23" spans="1:18" ht="25.5" customHeight="1" x14ac:dyDescent="0.25">
      <c r="A23" s="21"/>
      <c r="B23" s="22" t="s">
        <v>52</v>
      </c>
      <c r="C23" s="28" t="s">
        <v>53</v>
      </c>
      <c r="D23" s="24">
        <v>43160</v>
      </c>
      <c r="E23" s="25">
        <v>1</v>
      </c>
      <c r="F23" s="54" t="s">
        <v>22</v>
      </c>
      <c r="G23" s="26">
        <v>229.79</v>
      </c>
      <c r="H23" s="26">
        <f t="shared" si="8"/>
        <v>3446.85</v>
      </c>
      <c r="I23" s="26">
        <v>2607</v>
      </c>
      <c r="J23" s="26">
        <f t="shared" si="9"/>
        <v>6893.7</v>
      </c>
      <c r="K23" s="26">
        <f t="shared" si="3"/>
        <v>82724.399999999994</v>
      </c>
      <c r="L23" s="26">
        <v>13787.4</v>
      </c>
      <c r="M23" s="26">
        <v>5500</v>
      </c>
      <c r="N23" s="26">
        <v>0</v>
      </c>
      <c r="O23" s="26">
        <v>0</v>
      </c>
      <c r="P23" s="26">
        <f t="shared" si="4"/>
        <v>275.7480000000005</v>
      </c>
      <c r="Q23" s="26">
        <f t="shared" si="6"/>
        <v>19287.400000000001</v>
      </c>
      <c r="R23" s="26">
        <f t="shared" si="7"/>
        <v>96787.547999999995</v>
      </c>
    </row>
    <row r="24" spans="1:18" ht="25.5" customHeight="1" x14ac:dyDescent="0.25">
      <c r="A24" s="21"/>
      <c r="B24" s="22" t="s">
        <v>54</v>
      </c>
      <c r="C24" s="28" t="s">
        <v>55</v>
      </c>
      <c r="D24" s="24">
        <v>43420</v>
      </c>
      <c r="E24" s="25">
        <v>3</v>
      </c>
      <c r="F24" s="54" t="s">
        <v>22</v>
      </c>
      <c r="G24" s="26">
        <v>273.36</v>
      </c>
      <c r="H24" s="26">
        <f t="shared" si="8"/>
        <v>4100.4000000000005</v>
      </c>
      <c r="I24" s="26">
        <v>3500</v>
      </c>
      <c r="J24" s="26">
        <f t="shared" si="9"/>
        <v>8200.8000000000011</v>
      </c>
      <c r="K24" s="26">
        <f t="shared" si="3"/>
        <v>98409.600000000006</v>
      </c>
      <c r="L24" s="26">
        <v>13660.51</v>
      </c>
      <c r="M24" s="26"/>
      <c r="N24" s="26">
        <v>0</v>
      </c>
      <c r="O24" s="26">
        <v>0</v>
      </c>
      <c r="P24" s="26">
        <f t="shared" si="4"/>
        <v>328.03200000000106</v>
      </c>
      <c r="Q24" s="26">
        <f t="shared" si="6"/>
        <v>13660.51</v>
      </c>
      <c r="R24" s="26">
        <f t="shared" si="7"/>
        <v>112398.14200000001</v>
      </c>
    </row>
    <row r="25" spans="1:18" ht="25.5" customHeight="1" x14ac:dyDescent="0.25">
      <c r="A25" s="21"/>
      <c r="B25" s="22" t="s">
        <v>56</v>
      </c>
      <c r="C25" s="28" t="s">
        <v>55</v>
      </c>
      <c r="D25" s="24">
        <v>43420</v>
      </c>
      <c r="E25" s="25">
        <v>3</v>
      </c>
      <c r="F25" s="54" t="s">
        <v>22</v>
      </c>
      <c r="G25" s="26">
        <v>197.36</v>
      </c>
      <c r="H25" s="26">
        <f t="shared" si="8"/>
        <v>2960.4</v>
      </c>
      <c r="I25" s="26">
        <v>2706</v>
      </c>
      <c r="J25" s="26">
        <f t="shared" si="9"/>
        <v>5920.8</v>
      </c>
      <c r="K25" s="26">
        <f t="shared" si="3"/>
        <v>71049.600000000006</v>
      </c>
      <c r="L25" s="26">
        <v>9862.59</v>
      </c>
      <c r="M25" s="26">
        <v>5000</v>
      </c>
      <c r="N25" s="26">
        <v>0</v>
      </c>
      <c r="O25" s="26">
        <v>0</v>
      </c>
      <c r="P25" s="26">
        <f t="shared" si="4"/>
        <v>236.83200000000033</v>
      </c>
      <c r="Q25" s="26">
        <f t="shared" si="6"/>
        <v>14862.59</v>
      </c>
      <c r="R25" s="26">
        <f t="shared" si="7"/>
        <v>81149.021999999997</v>
      </c>
    </row>
    <row r="26" spans="1:18" ht="25.5" customHeight="1" thickBot="1" x14ac:dyDescent="0.3">
      <c r="A26" s="38"/>
      <c r="B26" s="64" t="s">
        <v>57</v>
      </c>
      <c r="C26" s="65" t="s">
        <v>58</v>
      </c>
      <c r="D26" s="41">
        <v>43409</v>
      </c>
      <c r="E26" s="42">
        <v>1</v>
      </c>
      <c r="F26" s="66" t="s">
        <v>22</v>
      </c>
      <c r="G26" s="44">
        <v>188.14</v>
      </c>
      <c r="H26" s="18">
        <f t="shared" si="8"/>
        <v>2822.1</v>
      </c>
      <c r="I26" s="44">
        <v>2500.1999999999998</v>
      </c>
      <c r="J26" s="44">
        <f t="shared" si="9"/>
        <v>5644.2</v>
      </c>
      <c r="K26" s="44">
        <f t="shared" si="3"/>
        <v>67730.399999999994</v>
      </c>
      <c r="L26" s="44">
        <v>11288.4</v>
      </c>
      <c r="M26" s="44"/>
      <c r="N26" s="44">
        <v>0</v>
      </c>
      <c r="O26" s="44">
        <v>0</v>
      </c>
      <c r="P26" s="44">
        <f t="shared" si="4"/>
        <v>225.76800000000003</v>
      </c>
      <c r="Q26" s="44">
        <f t="shared" si="6"/>
        <v>11288.4</v>
      </c>
      <c r="R26" s="44">
        <f t="shared" si="7"/>
        <v>79244.567999999985</v>
      </c>
    </row>
    <row r="27" spans="1:18" ht="7.5" customHeight="1" thickBot="1" x14ac:dyDescent="0.3">
      <c r="A27" s="67"/>
      <c r="B27" s="46"/>
      <c r="F27" s="46"/>
    </row>
    <row r="28" spans="1:18" ht="25.5" customHeight="1" x14ac:dyDescent="0.25">
      <c r="A28" s="68" t="s">
        <v>59</v>
      </c>
      <c r="B28" s="47" t="s">
        <v>60</v>
      </c>
      <c r="C28" s="55" t="s">
        <v>61</v>
      </c>
      <c r="D28" s="49">
        <v>39787</v>
      </c>
      <c r="E28" s="50">
        <v>3</v>
      </c>
      <c r="F28" s="51" t="s">
        <v>22</v>
      </c>
      <c r="G28" s="52">
        <v>286.19</v>
      </c>
      <c r="H28" s="53">
        <f>G28*15</f>
        <v>4292.8500000000004</v>
      </c>
      <c r="I28" s="52">
        <v>3438.2</v>
      </c>
      <c r="J28" s="52">
        <f t="shared" ref="J28:J51" si="10">H28*2</f>
        <v>8585.7000000000007</v>
      </c>
      <c r="K28" s="52">
        <f t="shared" ref="K28:K61" si="11">J28*12</f>
        <v>103028.40000000001</v>
      </c>
      <c r="L28" s="52">
        <v>17171.400000000001</v>
      </c>
      <c r="M28" s="52"/>
      <c r="N28" s="52">
        <v>0</v>
      </c>
      <c r="O28" s="52">
        <v>0</v>
      </c>
      <c r="P28" s="52">
        <f t="shared" si="4"/>
        <v>343.42799999999988</v>
      </c>
      <c r="Q28" s="52">
        <f t="shared" ref="Q28:Q51" si="12">+L28+M28+O28</f>
        <v>17171.400000000001</v>
      </c>
      <c r="R28" s="52">
        <f>+K28+L28+P28</f>
        <v>120543.22800000002</v>
      </c>
    </row>
    <row r="29" spans="1:18" ht="25.5" customHeight="1" x14ac:dyDescent="0.25">
      <c r="A29" s="69"/>
      <c r="B29" s="22" t="s">
        <v>62</v>
      </c>
      <c r="C29" s="28" t="s">
        <v>63</v>
      </c>
      <c r="D29" s="24">
        <v>37271</v>
      </c>
      <c r="E29" s="25">
        <v>2</v>
      </c>
      <c r="F29" s="54" t="s">
        <v>22</v>
      </c>
      <c r="G29" s="26">
        <v>383.96</v>
      </c>
      <c r="H29" s="26">
        <f t="shared" ref="H29:H50" si="13">G29*15</f>
        <v>5759.4</v>
      </c>
      <c r="I29" s="26">
        <v>4805</v>
      </c>
      <c r="J29" s="26">
        <f t="shared" si="10"/>
        <v>11518.8</v>
      </c>
      <c r="K29" s="26">
        <f t="shared" si="11"/>
        <v>138225.59999999998</v>
      </c>
      <c r="L29" s="26">
        <v>22343.32</v>
      </c>
      <c r="M29" s="26">
        <v>6000</v>
      </c>
      <c r="N29" s="26">
        <v>0</v>
      </c>
      <c r="O29" s="26">
        <v>0</v>
      </c>
      <c r="P29" s="26">
        <f t="shared" si="4"/>
        <v>460.75200000000041</v>
      </c>
      <c r="Q29" s="26">
        <f t="shared" si="12"/>
        <v>28343.32</v>
      </c>
      <c r="R29" s="26">
        <f>+K29+L29+P29</f>
        <v>161029.67199999999</v>
      </c>
    </row>
    <row r="30" spans="1:18" ht="25.5" customHeight="1" x14ac:dyDescent="0.25">
      <c r="A30" s="69"/>
      <c r="B30" s="22" t="s">
        <v>64</v>
      </c>
      <c r="C30" s="28" t="s">
        <v>65</v>
      </c>
      <c r="D30" s="24">
        <v>37257</v>
      </c>
      <c r="E30" s="25">
        <v>1</v>
      </c>
      <c r="F30" s="54" t="s">
        <v>22</v>
      </c>
      <c r="G30" s="26">
        <v>395.93</v>
      </c>
      <c r="H30" s="26">
        <f t="shared" si="13"/>
        <v>5938.95</v>
      </c>
      <c r="I30" s="26">
        <v>4941.2</v>
      </c>
      <c r="J30" s="26">
        <f t="shared" si="10"/>
        <v>11877.9</v>
      </c>
      <c r="K30" s="26">
        <f t="shared" si="11"/>
        <v>142534.79999999999</v>
      </c>
      <c r="L30" s="26">
        <v>23755.8</v>
      </c>
      <c r="M30" s="26">
        <v>3300</v>
      </c>
      <c r="N30" s="26">
        <v>0</v>
      </c>
      <c r="O30" s="26">
        <v>0</v>
      </c>
      <c r="P30" s="26">
        <f t="shared" si="4"/>
        <v>475.11599999999999</v>
      </c>
      <c r="Q30" s="26">
        <f t="shared" si="12"/>
        <v>27055.8</v>
      </c>
      <c r="R30" s="26">
        <f>+K30+L30+P30</f>
        <v>166765.71599999999</v>
      </c>
    </row>
    <row r="31" spans="1:18" ht="25.5" customHeight="1" x14ac:dyDescent="0.25">
      <c r="A31" s="69"/>
      <c r="B31" s="22" t="s">
        <v>66</v>
      </c>
      <c r="C31" s="28" t="s">
        <v>67</v>
      </c>
      <c r="D31" s="24">
        <v>43435</v>
      </c>
      <c r="E31" s="25">
        <v>1</v>
      </c>
      <c r="F31" s="54" t="s">
        <v>22</v>
      </c>
      <c r="G31" s="26">
        <v>233.15</v>
      </c>
      <c r="H31" s="26">
        <f t="shared" si="13"/>
        <v>3497.25</v>
      </c>
      <c r="I31" s="26">
        <v>3128</v>
      </c>
      <c r="J31" s="26">
        <f t="shared" si="10"/>
        <v>6994.5</v>
      </c>
      <c r="K31" s="26">
        <f t="shared" si="11"/>
        <v>83934</v>
      </c>
      <c r="L31" s="26">
        <v>10386.35</v>
      </c>
      <c r="M31" s="26"/>
      <c r="N31" s="26">
        <v>0</v>
      </c>
      <c r="O31" s="26">
        <v>0</v>
      </c>
      <c r="P31" s="26">
        <f t="shared" si="4"/>
        <v>279.78000000000065</v>
      </c>
      <c r="Q31" s="26">
        <f t="shared" si="12"/>
        <v>10386.35</v>
      </c>
      <c r="R31" s="26">
        <f>+K31+L31+P31</f>
        <v>94600.13</v>
      </c>
    </row>
    <row r="32" spans="1:18" ht="25.5" customHeight="1" x14ac:dyDescent="0.25">
      <c r="A32" s="69"/>
      <c r="B32" s="70" t="s">
        <v>68</v>
      </c>
      <c r="C32" s="71" t="s">
        <v>69</v>
      </c>
      <c r="D32" s="72">
        <v>37288</v>
      </c>
      <c r="E32" s="73">
        <v>1</v>
      </c>
      <c r="F32" s="74" t="s">
        <v>70</v>
      </c>
      <c r="G32" s="75">
        <v>383.97</v>
      </c>
      <c r="H32" s="75">
        <f t="shared" si="13"/>
        <v>5759.55</v>
      </c>
      <c r="I32" s="75">
        <v>4805.2</v>
      </c>
      <c r="J32" s="75">
        <f t="shared" si="10"/>
        <v>11519.1</v>
      </c>
      <c r="K32" s="75">
        <f t="shared" si="11"/>
        <v>138229.20000000001</v>
      </c>
      <c r="L32" s="75">
        <v>23038.2</v>
      </c>
      <c r="M32" s="75">
        <v>5500</v>
      </c>
      <c r="N32" s="75">
        <v>1919.85</v>
      </c>
      <c r="O32" s="76">
        <v>6143.6</v>
      </c>
      <c r="P32" s="75">
        <f t="shared" si="4"/>
        <v>460.76400000000103</v>
      </c>
      <c r="Q32" s="75">
        <f t="shared" si="12"/>
        <v>34681.800000000003</v>
      </c>
      <c r="R32" s="75">
        <f t="shared" ref="R32:R51" si="14">+K32+L32+P32</f>
        <v>161728.16400000002</v>
      </c>
    </row>
    <row r="33" spans="1:18" ht="25.5" customHeight="1" x14ac:dyDescent="0.25">
      <c r="A33" s="69"/>
      <c r="B33" s="22" t="s">
        <v>71</v>
      </c>
      <c r="C33" s="28" t="s">
        <v>72</v>
      </c>
      <c r="D33" s="24">
        <v>38143</v>
      </c>
      <c r="E33" s="25">
        <v>3</v>
      </c>
      <c r="F33" s="54" t="s">
        <v>22</v>
      </c>
      <c r="G33" s="26">
        <v>310.97000000000003</v>
      </c>
      <c r="H33" s="26">
        <f t="shared" si="13"/>
        <v>4664.55</v>
      </c>
      <c r="I33" s="26">
        <v>3961.8</v>
      </c>
      <c r="J33" s="26">
        <f t="shared" si="10"/>
        <v>9329.1</v>
      </c>
      <c r="K33" s="26">
        <f t="shared" si="11"/>
        <v>111949.20000000001</v>
      </c>
      <c r="L33" s="26">
        <v>18607.080000000002</v>
      </c>
      <c r="M33" s="26"/>
      <c r="N33" s="26">
        <v>0</v>
      </c>
      <c r="O33" s="26">
        <v>0</v>
      </c>
      <c r="P33" s="26">
        <f t="shared" si="4"/>
        <v>373.16400000000067</v>
      </c>
      <c r="Q33" s="26">
        <f t="shared" si="12"/>
        <v>18607.080000000002</v>
      </c>
      <c r="R33" s="26">
        <f t="shared" si="14"/>
        <v>130929.44400000002</v>
      </c>
    </row>
    <row r="34" spans="1:18" ht="25.5" customHeight="1" x14ac:dyDescent="0.25">
      <c r="A34" s="69"/>
      <c r="B34" s="22" t="s">
        <v>73</v>
      </c>
      <c r="C34" s="23" t="s">
        <v>74</v>
      </c>
      <c r="D34" s="24">
        <v>43389</v>
      </c>
      <c r="E34" s="25">
        <v>2</v>
      </c>
      <c r="F34" s="54" t="s">
        <v>22</v>
      </c>
      <c r="G34" s="26">
        <v>424.61</v>
      </c>
      <c r="H34" s="26">
        <f t="shared" si="13"/>
        <v>6369.1500000000005</v>
      </c>
      <c r="I34" s="26">
        <v>5267.8</v>
      </c>
      <c r="J34" s="26">
        <f t="shared" si="10"/>
        <v>12738.300000000001</v>
      </c>
      <c r="K34" s="26">
        <f t="shared" si="11"/>
        <v>152859.6</v>
      </c>
      <c r="L34" s="26">
        <v>25476.6</v>
      </c>
      <c r="M34" s="26"/>
      <c r="N34" s="26">
        <v>0</v>
      </c>
      <c r="O34" s="26">
        <v>0</v>
      </c>
      <c r="P34" s="26">
        <f t="shared" si="4"/>
        <v>509.53200000000106</v>
      </c>
      <c r="Q34" s="26">
        <f t="shared" si="12"/>
        <v>25476.6</v>
      </c>
      <c r="R34" s="26">
        <f t="shared" si="14"/>
        <v>178845.73200000002</v>
      </c>
    </row>
    <row r="35" spans="1:18" ht="25.5" customHeight="1" x14ac:dyDescent="0.25">
      <c r="A35" s="69"/>
      <c r="B35" s="77" t="s">
        <v>75</v>
      </c>
      <c r="C35" s="28" t="s">
        <v>76</v>
      </c>
      <c r="D35" s="24">
        <v>39455</v>
      </c>
      <c r="E35" s="25">
        <v>1</v>
      </c>
      <c r="F35" s="78" t="s">
        <v>22</v>
      </c>
      <c r="G35" s="26">
        <v>249.62</v>
      </c>
      <c r="H35" s="26">
        <f t="shared" si="13"/>
        <v>3744.3</v>
      </c>
      <c r="I35" s="26">
        <v>3331.8</v>
      </c>
      <c r="J35" s="26">
        <f t="shared" si="10"/>
        <v>7488.6</v>
      </c>
      <c r="K35" s="26">
        <f t="shared" si="11"/>
        <v>89863.200000000012</v>
      </c>
      <c r="L35" s="26">
        <v>14977.2</v>
      </c>
      <c r="M35" s="26">
        <v>2200</v>
      </c>
      <c r="N35" s="26">
        <v>0</v>
      </c>
      <c r="O35" s="26">
        <v>0</v>
      </c>
      <c r="P35" s="26">
        <f t="shared" si="4"/>
        <v>299.54399999999987</v>
      </c>
      <c r="Q35" s="26">
        <f t="shared" si="12"/>
        <v>17177.2</v>
      </c>
      <c r="R35" s="26">
        <f t="shared" si="14"/>
        <v>105139.944</v>
      </c>
    </row>
    <row r="36" spans="1:18" ht="25.5" customHeight="1" x14ac:dyDescent="0.25">
      <c r="A36" s="69"/>
      <c r="B36" s="22" t="s">
        <v>77</v>
      </c>
      <c r="C36" s="28" t="s">
        <v>78</v>
      </c>
      <c r="D36" s="24">
        <v>37143</v>
      </c>
      <c r="E36" s="25">
        <v>3</v>
      </c>
      <c r="F36" s="54" t="s">
        <v>22</v>
      </c>
      <c r="G36" s="26">
        <v>268.26</v>
      </c>
      <c r="H36" s="26">
        <f t="shared" si="13"/>
        <v>4023.8999999999996</v>
      </c>
      <c r="I36" s="26">
        <v>3436.8</v>
      </c>
      <c r="J36" s="26">
        <f t="shared" si="10"/>
        <v>8047.7999999999993</v>
      </c>
      <c r="K36" s="26">
        <f t="shared" si="11"/>
        <v>96573.599999999991</v>
      </c>
      <c r="L36" s="26">
        <v>16095.6</v>
      </c>
      <c r="M36" s="26"/>
      <c r="N36" s="26">
        <v>0</v>
      </c>
      <c r="O36" s="26">
        <v>0</v>
      </c>
      <c r="P36" s="26">
        <f t="shared" si="4"/>
        <v>321.91200000000026</v>
      </c>
      <c r="Q36" s="26">
        <f t="shared" si="12"/>
        <v>16095.6</v>
      </c>
      <c r="R36" s="26">
        <f t="shared" si="14"/>
        <v>112991.11199999999</v>
      </c>
    </row>
    <row r="37" spans="1:18" ht="25.5" customHeight="1" x14ac:dyDescent="0.25">
      <c r="A37" s="69"/>
      <c r="B37" s="22" t="s">
        <v>79</v>
      </c>
      <c r="C37" s="28" t="s">
        <v>80</v>
      </c>
      <c r="D37" s="24">
        <v>39182</v>
      </c>
      <c r="E37" s="25">
        <v>3</v>
      </c>
      <c r="F37" s="54" t="s">
        <v>22</v>
      </c>
      <c r="G37" s="26">
        <v>285.60000000000002</v>
      </c>
      <c r="H37" s="26">
        <f t="shared" si="13"/>
        <v>4284</v>
      </c>
      <c r="I37" s="26">
        <v>3651.2</v>
      </c>
      <c r="J37" s="26">
        <f t="shared" si="10"/>
        <v>8568</v>
      </c>
      <c r="K37" s="26">
        <f t="shared" si="11"/>
        <v>102816</v>
      </c>
      <c r="L37" s="26">
        <v>17136</v>
      </c>
      <c r="M37" s="26"/>
      <c r="N37" s="26">
        <v>0</v>
      </c>
      <c r="O37" s="26">
        <v>0</v>
      </c>
      <c r="P37" s="26">
        <f t="shared" si="4"/>
        <v>342.72000000000116</v>
      </c>
      <c r="Q37" s="26">
        <f t="shared" si="12"/>
        <v>17136</v>
      </c>
      <c r="R37" s="26">
        <f t="shared" si="14"/>
        <v>120294.72</v>
      </c>
    </row>
    <row r="38" spans="1:18" ht="25.5" customHeight="1" x14ac:dyDescent="0.25">
      <c r="A38" s="69"/>
      <c r="B38" s="22" t="s">
        <v>81</v>
      </c>
      <c r="C38" s="28" t="s">
        <v>80</v>
      </c>
      <c r="D38" s="24">
        <v>41153</v>
      </c>
      <c r="E38" s="25">
        <v>3</v>
      </c>
      <c r="F38" s="54" t="s">
        <v>22</v>
      </c>
      <c r="G38" s="26">
        <v>285.60000000000002</v>
      </c>
      <c r="H38" s="26">
        <f t="shared" si="13"/>
        <v>4284</v>
      </c>
      <c r="I38" s="26">
        <v>3651.4</v>
      </c>
      <c r="J38" s="26">
        <f t="shared" si="10"/>
        <v>8568</v>
      </c>
      <c r="K38" s="26">
        <f t="shared" si="11"/>
        <v>102816</v>
      </c>
      <c r="L38" s="26">
        <v>17136</v>
      </c>
      <c r="M38" s="26">
        <v>8000</v>
      </c>
      <c r="N38" s="26">
        <v>0</v>
      </c>
      <c r="O38" s="26">
        <v>0</v>
      </c>
      <c r="P38" s="26">
        <f t="shared" si="4"/>
        <v>342.72000000000116</v>
      </c>
      <c r="Q38" s="26">
        <f t="shared" si="12"/>
        <v>25136</v>
      </c>
      <c r="R38" s="26">
        <f t="shared" si="14"/>
        <v>120294.72</v>
      </c>
    </row>
    <row r="39" spans="1:18" ht="25.5" customHeight="1" x14ac:dyDescent="0.25">
      <c r="A39" s="69"/>
      <c r="B39" s="22" t="s">
        <v>82</v>
      </c>
      <c r="C39" s="28" t="s">
        <v>83</v>
      </c>
      <c r="D39" s="24">
        <v>41153</v>
      </c>
      <c r="E39" s="25">
        <v>1</v>
      </c>
      <c r="F39" s="54" t="s">
        <v>22</v>
      </c>
      <c r="G39" s="26">
        <v>273.36</v>
      </c>
      <c r="H39" s="26">
        <f t="shared" si="13"/>
        <v>4100.4000000000005</v>
      </c>
      <c r="I39" s="26">
        <v>3500</v>
      </c>
      <c r="J39" s="26">
        <f t="shared" si="10"/>
        <v>8200.8000000000011</v>
      </c>
      <c r="K39" s="26">
        <f t="shared" si="11"/>
        <v>98409.600000000006</v>
      </c>
      <c r="L39" s="26">
        <v>16401.599999999999</v>
      </c>
      <c r="M39" s="26">
        <v>11000</v>
      </c>
      <c r="N39" s="26">
        <v>0</v>
      </c>
      <c r="O39" s="26">
        <v>0</v>
      </c>
      <c r="P39" s="26">
        <f t="shared" si="4"/>
        <v>328.03200000000106</v>
      </c>
      <c r="Q39" s="26">
        <f t="shared" si="12"/>
        <v>27401.599999999999</v>
      </c>
      <c r="R39" s="26">
        <f t="shared" si="14"/>
        <v>115139.23200000002</v>
      </c>
    </row>
    <row r="40" spans="1:18" ht="25.5" customHeight="1" x14ac:dyDescent="0.25">
      <c r="A40" s="69"/>
      <c r="B40" s="22" t="s">
        <v>84</v>
      </c>
      <c r="C40" s="28" t="s">
        <v>85</v>
      </c>
      <c r="D40" s="24">
        <v>40396</v>
      </c>
      <c r="E40" s="25">
        <v>3</v>
      </c>
      <c r="F40" s="54" t="s">
        <v>22</v>
      </c>
      <c r="G40" s="26">
        <v>314.24</v>
      </c>
      <c r="H40" s="26">
        <f t="shared" si="13"/>
        <v>4713.6000000000004</v>
      </c>
      <c r="I40" s="26">
        <v>4000</v>
      </c>
      <c r="J40" s="26">
        <f t="shared" si="10"/>
        <v>9427.2000000000007</v>
      </c>
      <c r="K40" s="26">
        <f t="shared" si="11"/>
        <v>113126.40000000001</v>
      </c>
      <c r="L40" s="26">
        <v>18854.400000000001</v>
      </c>
      <c r="M40" s="26">
        <v>20000</v>
      </c>
      <c r="N40" s="26">
        <v>0</v>
      </c>
      <c r="O40" s="26">
        <v>0</v>
      </c>
      <c r="P40" s="26">
        <f t="shared" si="4"/>
        <v>377.08799999999974</v>
      </c>
      <c r="Q40" s="26">
        <f t="shared" si="12"/>
        <v>38854.400000000001</v>
      </c>
      <c r="R40" s="26">
        <f t="shared" si="14"/>
        <v>132357.88800000001</v>
      </c>
    </row>
    <row r="41" spans="1:18" ht="25.5" customHeight="1" x14ac:dyDescent="0.25">
      <c r="A41" s="69"/>
      <c r="B41" s="22" t="s">
        <v>86</v>
      </c>
      <c r="C41" s="28" t="s">
        <v>87</v>
      </c>
      <c r="D41" s="24">
        <v>41309</v>
      </c>
      <c r="E41" s="25">
        <v>3</v>
      </c>
      <c r="F41" s="54" t="s">
        <v>22</v>
      </c>
      <c r="G41" s="26">
        <v>242.78</v>
      </c>
      <c r="H41" s="26">
        <f t="shared" si="13"/>
        <v>3641.7</v>
      </c>
      <c r="I41" s="26">
        <v>3247</v>
      </c>
      <c r="J41" s="26">
        <f t="shared" si="10"/>
        <v>7283.4</v>
      </c>
      <c r="K41" s="26">
        <f t="shared" si="11"/>
        <v>87400.799999999988</v>
      </c>
      <c r="L41" s="26">
        <v>14566.8</v>
      </c>
      <c r="M41" s="26">
        <v>5500</v>
      </c>
      <c r="N41" s="26">
        <v>0</v>
      </c>
      <c r="O41" s="26">
        <v>0</v>
      </c>
      <c r="P41" s="26">
        <f t="shared" si="4"/>
        <v>291.33600000000024</v>
      </c>
      <c r="Q41" s="26">
        <f t="shared" si="12"/>
        <v>20066.8</v>
      </c>
      <c r="R41" s="26">
        <f t="shared" si="14"/>
        <v>102258.93599999999</v>
      </c>
    </row>
    <row r="42" spans="1:18" ht="25.5" customHeight="1" x14ac:dyDescent="0.25">
      <c r="A42" s="69"/>
      <c r="B42" s="22" t="s">
        <v>88</v>
      </c>
      <c r="C42" s="28" t="s">
        <v>89</v>
      </c>
      <c r="D42" s="24">
        <v>41325</v>
      </c>
      <c r="E42" s="25">
        <v>1</v>
      </c>
      <c r="F42" s="54" t="s">
        <v>22</v>
      </c>
      <c r="G42" s="26">
        <v>233.91</v>
      </c>
      <c r="H42" s="26">
        <f t="shared" si="13"/>
        <v>3508.65</v>
      </c>
      <c r="I42" s="26">
        <v>3137.4</v>
      </c>
      <c r="J42" s="26">
        <f t="shared" si="10"/>
        <v>7017.3</v>
      </c>
      <c r="K42" s="26">
        <f t="shared" si="11"/>
        <v>84207.6</v>
      </c>
      <c r="L42" s="26">
        <v>14034.6</v>
      </c>
      <c r="M42" s="26">
        <v>26000</v>
      </c>
      <c r="N42" s="26">
        <v>0</v>
      </c>
      <c r="O42" s="26">
        <v>0</v>
      </c>
      <c r="P42" s="26">
        <f t="shared" si="4"/>
        <v>280.69200000000001</v>
      </c>
      <c r="Q42" s="26">
        <f t="shared" si="12"/>
        <v>40034.6</v>
      </c>
      <c r="R42" s="26">
        <f t="shared" si="14"/>
        <v>98522.892000000007</v>
      </c>
    </row>
    <row r="43" spans="1:18" ht="25.5" customHeight="1" x14ac:dyDescent="0.25">
      <c r="A43" s="69"/>
      <c r="B43" s="22" t="s">
        <v>90</v>
      </c>
      <c r="C43" s="28" t="s">
        <v>91</v>
      </c>
      <c r="D43" s="24">
        <v>41422</v>
      </c>
      <c r="E43" s="25">
        <v>1</v>
      </c>
      <c r="F43" s="54" t="s">
        <v>22</v>
      </c>
      <c r="G43" s="26">
        <v>222.79</v>
      </c>
      <c r="H43" s="26">
        <f t="shared" si="13"/>
        <v>3341.85</v>
      </c>
      <c r="I43" s="26">
        <v>3000</v>
      </c>
      <c r="J43" s="26">
        <f t="shared" si="10"/>
        <v>6683.7</v>
      </c>
      <c r="K43" s="26">
        <f t="shared" si="11"/>
        <v>80204.399999999994</v>
      </c>
      <c r="L43" s="26">
        <v>13367.4</v>
      </c>
      <c r="M43" s="26">
        <v>15000</v>
      </c>
      <c r="N43" s="26">
        <v>0</v>
      </c>
      <c r="O43" s="26">
        <v>0</v>
      </c>
      <c r="P43" s="26">
        <f t="shared" si="4"/>
        <v>267.34799999999996</v>
      </c>
      <c r="Q43" s="26">
        <f t="shared" si="12"/>
        <v>28367.4</v>
      </c>
      <c r="R43" s="26">
        <f t="shared" si="14"/>
        <v>93839.147999999986</v>
      </c>
    </row>
    <row r="44" spans="1:18" ht="25.5" customHeight="1" x14ac:dyDescent="0.25">
      <c r="A44" s="69"/>
      <c r="B44" s="22" t="s">
        <v>92</v>
      </c>
      <c r="C44" s="28" t="s">
        <v>72</v>
      </c>
      <c r="D44" s="24">
        <v>41450</v>
      </c>
      <c r="E44" s="25">
        <v>3</v>
      </c>
      <c r="F44" s="54" t="s">
        <v>22</v>
      </c>
      <c r="G44" s="26">
        <v>357.16</v>
      </c>
      <c r="H44" s="26">
        <f t="shared" si="13"/>
        <v>5357.4000000000005</v>
      </c>
      <c r="I44" s="26">
        <v>4500</v>
      </c>
      <c r="J44" s="26">
        <f t="shared" si="10"/>
        <v>10714.800000000001</v>
      </c>
      <c r="K44" s="26">
        <f t="shared" si="11"/>
        <v>128577.60000000001</v>
      </c>
      <c r="L44" s="26">
        <v>21429.599999999999</v>
      </c>
      <c r="M44" s="26">
        <v>11000</v>
      </c>
      <c r="N44" s="26">
        <v>0</v>
      </c>
      <c r="O44" s="26">
        <v>0</v>
      </c>
      <c r="P44" s="26">
        <f t="shared" si="4"/>
        <v>428.59200000000055</v>
      </c>
      <c r="Q44" s="26">
        <f t="shared" si="12"/>
        <v>32429.599999999999</v>
      </c>
      <c r="R44" s="26">
        <f t="shared" si="14"/>
        <v>150435.79200000002</v>
      </c>
    </row>
    <row r="45" spans="1:18" ht="25.5" customHeight="1" x14ac:dyDescent="0.25">
      <c r="A45" s="69"/>
      <c r="B45" s="22" t="s">
        <v>93</v>
      </c>
      <c r="C45" s="28" t="s">
        <v>85</v>
      </c>
      <c r="D45" s="24">
        <v>42520</v>
      </c>
      <c r="E45" s="25">
        <v>3</v>
      </c>
      <c r="F45" s="54" t="s">
        <v>22</v>
      </c>
      <c r="G45" s="26">
        <v>268.25</v>
      </c>
      <c r="H45" s="26">
        <f t="shared" si="13"/>
        <v>4023.75</v>
      </c>
      <c r="I45" s="26">
        <v>3436.8</v>
      </c>
      <c r="J45" s="26">
        <f t="shared" si="10"/>
        <v>8047.5</v>
      </c>
      <c r="K45" s="26">
        <f t="shared" si="11"/>
        <v>96570</v>
      </c>
      <c r="L45" s="26">
        <v>16095</v>
      </c>
      <c r="M45" s="26">
        <v>15000</v>
      </c>
      <c r="N45" s="26">
        <v>0</v>
      </c>
      <c r="O45" s="26">
        <v>0</v>
      </c>
      <c r="P45" s="26">
        <f t="shared" si="4"/>
        <v>321.89999999999964</v>
      </c>
      <c r="Q45" s="26">
        <f t="shared" si="12"/>
        <v>31095</v>
      </c>
      <c r="R45" s="26">
        <f t="shared" si="14"/>
        <v>112986.9</v>
      </c>
    </row>
    <row r="46" spans="1:18" ht="25.5" customHeight="1" x14ac:dyDescent="0.25">
      <c r="A46" s="69"/>
      <c r="B46" s="22" t="s">
        <v>94</v>
      </c>
      <c r="C46" s="28" t="s">
        <v>87</v>
      </c>
      <c r="D46" s="24">
        <v>43405</v>
      </c>
      <c r="E46" s="25">
        <v>3</v>
      </c>
      <c r="F46" s="54" t="s">
        <v>22</v>
      </c>
      <c r="G46" s="26">
        <v>212.84</v>
      </c>
      <c r="H46" s="26">
        <f t="shared" si="13"/>
        <v>3192.6</v>
      </c>
      <c r="I46" s="26">
        <v>2897.2</v>
      </c>
      <c r="J46" s="26">
        <f t="shared" si="10"/>
        <v>6385.2</v>
      </c>
      <c r="K46" s="26">
        <f t="shared" si="11"/>
        <v>76622.399999999994</v>
      </c>
      <c r="L46" s="26">
        <v>12735.41</v>
      </c>
      <c r="M46" s="26">
        <v>10000</v>
      </c>
      <c r="N46" s="26">
        <v>0</v>
      </c>
      <c r="O46" s="26">
        <v>0</v>
      </c>
      <c r="P46" s="26">
        <f t="shared" si="4"/>
        <v>255.40800000000036</v>
      </c>
      <c r="Q46" s="26">
        <f t="shared" si="12"/>
        <v>22735.41</v>
      </c>
      <c r="R46" s="26">
        <f t="shared" si="14"/>
        <v>89613.217999999993</v>
      </c>
    </row>
    <row r="47" spans="1:18" ht="25.5" customHeight="1" x14ac:dyDescent="0.25">
      <c r="A47" s="69"/>
      <c r="B47" s="77" t="s">
        <v>95</v>
      </c>
      <c r="C47" s="28" t="s">
        <v>96</v>
      </c>
      <c r="D47" s="24">
        <v>43481</v>
      </c>
      <c r="E47" s="25">
        <v>1</v>
      </c>
      <c r="F47" s="78" t="s">
        <v>22</v>
      </c>
      <c r="G47" s="26">
        <v>238.98</v>
      </c>
      <c r="H47" s="26">
        <f t="shared" si="13"/>
        <v>3584.7</v>
      </c>
      <c r="I47" s="26">
        <v>3200</v>
      </c>
      <c r="J47" s="26">
        <f t="shared" si="10"/>
        <v>7169.4</v>
      </c>
      <c r="K47" s="26">
        <f t="shared" si="11"/>
        <v>86032.799999999988</v>
      </c>
      <c r="L47" s="26">
        <v>14260.23</v>
      </c>
      <c r="M47" s="26">
        <v>22000</v>
      </c>
      <c r="N47" s="26">
        <v>0</v>
      </c>
      <c r="O47" s="26">
        <v>0</v>
      </c>
      <c r="P47" s="26">
        <f t="shared" si="4"/>
        <v>286.77599999999984</v>
      </c>
      <c r="Q47" s="26">
        <f t="shared" si="12"/>
        <v>36260.229999999996</v>
      </c>
      <c r="R47" s="26">
        <f t="shared" si="14"/>
        <v>100579.80599999998</v>
      </c>
    </row>
    <row r="48" spans="1:18" ht="25.5" customHeight="1" x14ac:dyDescent="0.25">
      <c r="A48" s="69"/>
      <c r="B48" s="77" t="s">
        <v>97</v>
      </c>
      <c r="C48" s="28" t="s">
        <v>72</v>
      </c>
      <c r="D48" s="24">
        <v>43481</v>
      </c>
      <c r="E48" s="25">
        <v>3</v>
      </c>
      <c r="F48" s="78" t="s">
        <v>22</v>
      </c>
      <c r="G48" s="26">
        <v>270.64</v>
      </c>
      <c r="H48" s="26">
        <f t="shared" si="13"/>
        <v>4059.6</v>
      </c>
      <c r="I48" s="26">
        <v>3200</v>
      </c>
      <c r="J48" s="26">
        <f t="shared" si="10"/>
        <v>8119.2</v>
      </c>
      <c r="K48" s="26">
        <f t="shared" si="11"/>
        <v>97430.399999999994</v>
      </c>
      <c r="L48" s="26">
        <v>16238.4</v>
      </c>
      <c r="M48" s="79">
        <v>35000</v>
      </c>
      <c r="N48" s="26">
        <v>0</v>
      </c>
      <c r="O48" s="26">
        <v>0</v>
      </c>
      <c r="P48" s="26">
        <f t="shared" si="4"/>
        <v>324.76800000000094</v>
      </c>
      <c r="Q48" s="26">
        <f t="shared" si="12"/>
        <v>51238.400000000001</v>
      </c>
      <c r="R48" s="26">
        <f t="shared" si="14"/>
        <v>113993.56799999998</v>
      </c>
    </row>
    <row r="49" spans="1:18" ht="25.5" customHeight="1" x14ac:dyDescent="0.25">
      <c r="A49" s="69"/>
      <c r="B49" s="22" t="s">
        <v>98</v>
      </c>
      <c r="C49" s="23" t="s">
        <v>74</v>
      </c>
      <c r="D49" s="24">
        <v>43468</v>
      </c>
      <c r="E49" s="25">
        <v>2</v>
      </c>
      <c r="F49" s="54" t="s">
        <v>22</v>
      </c>
      <c r="G49" s="26">
        <v>256.58999999999997</v>
      </c>
      <c r="H49" s="26">
        <f t="shared" si="13"/>
        <v>3848.8499999999995</v>
      </c>
      <c r="I49" s="26">
        <v>3400</v>
      </c>
      <c r="J49" s="26">
        <f>H49*2</f>
        <v>7697.6999999999989</v>
      </c>
      <c r="K49" s="26">
        <f t="shared" si="11"/>
        <v>92372.4</v>
      </c>
      <c r="L49" s="26">
        <v>15311.04</v>
      </c>
      <c r="M49" s="26">
        <v>15000</v>
      </c>
      <c r="N49" s="26">
        <v>0</v>
      </c>
      <c r="O49" s="26">
        <v>0</v>
      </c>
      <c r="P49" s="26">
        <f t="shared" si="4"/>
        <v>307.90800000000036</v>
      </c>
      <c r="Q49" s="26">
        <f t="shared" si="12"/>
        <v>30311.040000000001</v>
      </c>
      <c r="R49" s="26">
        <f t="shared" si="14"/>
        <v>107991.348</v>
      </c>
    </row>
    <row r="50" spans="1:18" s="29" customFormat="1" ht="25.5" customHeight="1" x14ac:dyDescent="0.25">
      <c r="A50" s="69"/>
      <c r="B50" s="80" t="s">
        <v>99</v>
      </c>
      <c r="C50" s="81" t="s">
        <v>85</v>
      </c>
      <c r="D50" s="58">
        <v>43540</v>
      </c>
      <c r="E50" s="59">
        <v>3</v>
      </c>
      <c r="F50" s="82" t="s">
        <v>22</v>
      </c>
      <c r="G50" s="61">
        <v>222.79</v>
      </c>
      <c r="H50" s="61">
        <f t="shared" si="13"/>
        <v>3341.85</v>
      </c>
      <c r="I50" s="61">
        <v>3000</v>
      </c>
      <c r="J50" s="61">
        <f>H50*2</f>
        <v>6683.7</v>
      </c>
      <c r="K50" s="61">
        <f t="shared" si="11"/>
        <v>80204.399999999994</v>
      </c>
      <c r="L50" s="61"/>
      <c r="M50" s="61">
        <v>30000</v>
      </c>
      <c r="N50" s="61">
        <v>0</v>
      </c>
      <c r="O50" s="61">
        <v>0</v>
      </c>
      <c r="P50" s="61">
        <f t="shared" si="4"/>
        <v>267.34799999999996</v>
      </c>
      <c r="Q50" s="61">
        <f t="shared" si="12"/>
        <v>30000</v>
      </c>
      <c r="R50" s="61">
        <f t="shared" si="14"/>
        <v>80471.747999999992</v>
      </c>
    </row>
    <row r="51" spans="1:18" ht="25.5" customHeight="1" thickBot="1" x14ac:dyDescent="0.3">
      <c r="A51" s="83"/>
      <c r="B51" s="39" t="s">
        <v>100</v>
      </c>
      <c r="C51" s="40" t="s">
        <v>63</v>
      </c>
      <c r="D51" s="41">
        <v>43435</v>
      </c>
      <c r="E51" s="42">
        <v>2</v>
      </c>
      <c r="F51" s="84" t="s">
        <v>22</v>
      </c>
      <c r="G51" s="44">
        <v>103.24</v>
      </c>
      <c r="H51" s="44">
        <f>G51*15</f>
        <v>1548.6</v>
      </c>
      <c r="I51" s="44">
        <v>1553.6</v>
      </c>
      <c r="J51" s="44">
        <f t="shared" si="10"/>
        <v>3097.2</v>
      </c>
      <c r="K51" s="44">
        <f t="shared" si="11"/>
        <v>37166.399999999994</v>
      </c>
      <c r="L51" s="44">
        <v>6194.4</v>
      </c>
      <c r="M51" s="44"/>
      <c r="N51" s="44">
        <v>0</v>
      </c>
      <c r="O51" s="44">
        <v>0</v>
      </c>
      <c r="P51" s="44">
        <f t="shared" si="4"/>
        <v>123.88799999999992</v>
      </c>
      <c r="Q51" s="44">
        <f t="shared" si="12"/>
        <v>6194.4</v>
      </c>
      <c r="R51" s="44">
        <f t="shared" si="14"/>
        <v>43484.687999999995</v>
      </c>
    </row>
    <row r="52" spans="1:18" ht="7.5" customHeight="1" thickBot="1" x14ac:dyDescent="0.3">
      <c r="B52" s="46"/>
      <c r="F52" s="46"/>
    </row>
    <row r="53" spans="1:18" ht="25.5" customHeight="1" x14ac:dyDescent="0.25">
      <c r="A53" s="11" t="s">
        <v>101</v>
      </c>
      <c r="B53" s="47" t="s">
        <v>102</v>
      </c>
      <c r="C53" s="55" t="s">
        <v>103</v>
      </c>
      <c r="D53" s="49">
        <v>38059</v>
      </c>
      <c r="E53" s="50">
        <v>6</v>
      </c>
      <c r="F53" s="51" t="s">
        <v>22</v>
      </c>
      <c r="G53" s="52">
        <v>273.44</v>
      </c>
      <c r="H53" s="53">
        <f>G53*15</f>
        <v>4101.6000000000004</v>
      </c>
      <c r="I53" s="52">
        <v>3500.8</v>
      </c>
      <c r="J53" s="52">
        <f t="shared" ref="J53:J61" si="15">H53*2</f>
        <v>8203.2000000000007</v>
      </c>
      <c r="K53" s="52">
        <f t="shared" si="11"/>
        <v>98438.400000000009</v>
      </c>
      <c r="L53" s="52">
        <v>16271.55</v>
      </c>
      <c r="M53" s="52">
        <v>5000</v>
      </c>
      <c r="N53" s="52">
        <v>0</v>
      </c>
      <c r="O53" s="52">
        <v>0</v>
      </c>
      <c r="P53" s="52">
        <f t="shared" si="4"/>
        <v>328.12800000000061</v>
      </c>
      <c r="Q53" s="52">
        <f t="shared" ref="Q53:Q61" si="16">+L53+M53+O53</f>
        <v>21271.55</v>
      </c>
      <c r="R53" s="52">
        <f t="shared" ref="R53:R61" si="17">+K53+L53+P53</f>
        <v>115038.07800000001</v>
      </c>
    </row>
    <row r="54" spans="1:18" ht="25.5" customHeight="1" x14ac:dyDescent="0.25">
      <c r="A54" s="21"/>
      <c r="B54" s="77" t="s">
        <v>104</v>
      </c>
      <c r="C54" s="28" t="s">
        <v>103</v>
      </c>
      <c r="D54" s="24">
        <v>40502</v>
      </c>
      <c r="E54" s="25">
        <v>6</v>
      </c>
      <c r="F54" s="54" t="s">
        <v>22</v>
      </c>
      <c r="G54" s="26">
        <v>249.62</v>
      </c>
      <c r="H54" s="26">
        <f t="shared" ref="H54:H61" si="18">G54*15</f>
        <v>3744.3</v>
      </c>
      <c r="I54" s="26">
        <v>3331.8</v>
      </c>
      <c r="J54" s="26">
        <f t="shared" si="15"/>
        <v>7488.6</v>
      </c>
      <c r="K54" s="26">
        <f t="shared" si="11"/>
        <v>89863.200000000012</v>
      </c>
      <c r="L54" s="26">
        <v>14977.2</v>
      </c>
      <c r="M54" s="26">
        <v>35000</v>
      </c>
      <c r="N54" s="26">
        <v>0</v>
      </c>
      <c r="O54" s="26">
        <v>0</v>
      </c>
      <c r="P54" s="26">
        <f t="shared" si="4"/>
        <v>299.54399999999987</v>
      </c>
      <c r="Q54" s="26">
        <f t="shared" si="16"/>
        <v>49977.2</v>
      </c>
      <c r="R54" s="26">
        <f t="shared" si="17"/>
        <v>105139.944</v>
      </c>
    </row>
    <row r="55" spans="1:18" ht="25.5" customHeight="1" x14ac:dyDescent="0.25">
      <c r="A55" s="21"/>
      <c r="B55" s="77" t="s">
        <v>105</v>
      </c>
      <c r="C55" s="28" t="s">
        <v>103</v>
      </c>
      <c r="D55" s="24">
        <v>41198</v>
      </c>
      <c r="E55" s="25">
        <v>6</v>
      </c>
      <c r="F55" s="54" t="s">
        <v>22</v>
      </c>
      <c r="G55" s="26">
        <v>233.91</v>
      </c>
      <c r="H55" s="26">
        <f t="shared" si="18"/>
        <v>3508.65</v>
      </c>
      <c r="I55" s="26">
        <v>3137.4</v>
      </c>
      <c r="J55" s="26">
        <f t="shared" si="15"/>
        <v>7017.3</v>
      </c>
      <c r="K55" s="26">
        <f t="shared" si="11"/>
        <v>84207.6</v>
      </c>
      <c r="L55" s="26">
        <v>14034.6</v>
      </c>
      <c r="M55" s="26"/>
      <c r="N55" s="26">
        <v>0</v>
      </c>
      <c r="O55" s="26">
        <v>0</v>
      </c>
      <c r="P55" s="26">
        <f t="shared" si="4"/>
        <v>280.69200000000001</v>
      </c>
      <c r="Q55" s="26">
        <f t="shared" si="16"/>
        <v>14034.6</v>
      </c>
      <c r="R55" s="26">
        <f t="shared" si="17"/>
        <v>98522.892000000007</v>
      </c>
    </row>
    <row r="56" spans="1:18" ht="25.5" customHeight="1" x14ac:dyDescent="0.25">
      <c r="A56" s="21"/>
      <c r="B56" s="77" t="s">
        <v>106</v>
      </c>
      <c r="C56" s="28" t="s">
        <v>107</v>
      </c>
      <c r="D56" s="24">
        <v>40179</v>
      </c>
      <c r="E56" s="25">
        <v>1</v>
      </c>
      <c r="F56" s="54" t="s">
        <v>22</v>
      </c>
      <c r="G56" s="26">
        <v>355.83</v>
      </c>
      <c r="H56" s="26">
        <f t="shared" si="18"/>
        <v>5337.45</v>
      </c>
      <c r="I56" s="26">
        <v>4484.3999999999996</v>
      </c>
      <c r="J56" s="26">
        <f t="shared" si="15"/>
        <v>10674.9</v>
      </c>
      <c r="K56" s="26">
        <f t="shared" si="11"/>
        <v>128098.79999999999</v>
      </c>
      <c r="L56" s="26">
        <v>21349.8</v>
      </c>
      <c r="M56" s="26">
        <v>20000</v>
      </c>
      <c r="N56" s="26">
        <v>0</v>
      </c>
      <c r="O56" s="26">
        <v>0</v>
      </c>
      <c r="P56" s="26">
        <f t="shared" si="4"/>
        <v>426.996000000001</v>
      </c>
      <c r="Q56" s="26">
        <f t="shared" si="16"/>
        <v>41349.800000000003</v>
      </c>
      <c r="R56" s="26">
        <f t="shared" si="17"/>
        <v>149875.59599999999</v>
      </c>
    </row>
    <row r="57" spans="1:18" ht="25.5" customHeight="1" x14ac:dyDescent="0.25">
      <c r="A57" s="21"/>
      <c r="B57" s="22" t="s">
        <v>108</v>
      </c>
      <c r="C57" s="28" t="s">
        <v>103</v>
      </c>
      <c r="D57" s="24">
        <v>41594</v>
      </c>
      <c r="E57" s="25">
        <v>6</v>
      </c>
      <c r="F57" s="54" t="s">
        <v>22</v>
      </c>
      <c r="G57" s="26">
        <v>222.01</v>
      </c>
      <c r="H57" s="26">
        <f t="shared" si="18"/>
        <v>3330.1499999999996</v>
      </c>
      <c r="I57" s="26">
        <v>2874.8</v>
      </c>
      <c r="J57" s="26">
        <f t="shared" si="15"/>
        <v>6660.2999999999993</v>
      </c>
      <c r="K57" s="26">
        <f t="shared" si="11"/>
        <v>79923.599999999991</v>
      </c>
      <c r="L57" s="26">
        <v>13320.6</v>
      </c>
      <c r="M57" s="26">
        <v>5000</v>
      </c>
      <c r="N57" s="26">
        <v>0</v>
      </c>
      <c r="O57" s="26">
        <v>0</v>
      </c>
      <c r="P57" s="26">
        <f t="shared" si="4"/>
        <v>266.41200000000026</v>
      </c>
      <c r="Q57" s="26">
        <f t="shared" si="16"/>
        <v>18320.599999999999</v>
      </c>
      <c r="R57" s="26">
        <f t="shared" si="17"/>
        <v>93510.611999999994</v>
      </c>
    </row>
    <row r="58" spans="1:18" ht="25.5" customHeight="1" x14ac:dyDescent="0.25">
      <c r="A58" s="21"/>
      <c r="B58" s="77" t="s">
        <v>109</v>
      </c>
      <c r="C58" s="28" t="s">
        <v>110</v>
      </c>
      <c r="D58" s="24">
        <v>41898</v>
      </c>
      <c r="E58" s="25">
        <v>6</v>
      </c>
      <c r="F58" s="54" t="s">
        <v>22</v>
      </c>
      <c r="G58" s="26">
        <v>222.01</v>
      </c>
      <c r="H58" s="26">
        <f t="shared" si="18"/>
        <v>3330.1499999999996</v>
      </c>
      <c r="I58" s="26">
        <v>2775</v>
      </c>
      <c r="J58" s="26">
        <f t="shared" si="15"/>
        <v>6660.2999999999993</v>
      </c>
      <c r="K58" s="26">
        <f t="shared" si="11"/>
        <v>79923.599999999991</v>
      </c>
      <c r="L58" s="26">
        <v>13320.6</v>
      </c>
      <c r="M58" s="26">
        <v>15000</v>
      </c>
      <c r="N58" s="26">
        <v>0</v>
      </c>
      <c r="O58" s="26">
        <v>0</v>
      </c>
      <c r="P58" s="26">
        <f t="shared" si="4"/>
        <v>266.41200000000026</v>
      </c>
      <c r="Q58" s="26">
        <f t="shared" si="16"/>
        <v>28320.6</v>
      </c>
      <c r="R58" s="26">
        <f t="shared" si="17"/>
        <v>93510.611999999994</v>
      </c>
    </row>
    <row r="59" spans="1:18" ht="25.5" customHeight="1" x14ac:dyDescent="0.25">
      <c r="A59" s="21"/>
      <c r="B59" s="77" t="s">
        <v>111</v>
      </c>
      <c r="C59" s="28" t="s">
        <v>103</v>
      </c>
      <c r="D59" s="24">
        <v>39479</v>
      </c>
      <c r="E59" s="25">
        <v>7</v>
      </c>
      <c r="F59" s="78" t="s">
        <v>22</v>
      </c>
      <c r="G59" s="26">
        <v>233.86</v>
      </c>
      <c r="H59" s="26">
        <f t="shared" si="18"/>
        <v>3507.9</v>
      </c>
      <c r="I59" s="26">
        <v>3136.8</v>
      </c>
      <c r="J59" s="26">
        <f t="shared" si="15"/>
        <v>7015.8</v>
      </c>
      <c r="K59" s="26">
        <f t="shared" si="11"/>
        <v>84189.6</v>
      </c>
      <c r="L59" s="26">
        <v>13954.71</v>
      </c>
      <c r="M59" s="26">
        <v>5000</v>
      </c>
      <c r="N59" s="26">
        <v>0</v>
      </c>
      <c r="O59" s="26">
        <v>0</v>
      </c>
      <c r="P59" s="26">
        <f t="shared" si="4"/>
        <v>280.63200000000052</v>
      </c>
      <c r="Q59" s="26">
        <f t="shared" si="16"/>
        <v>18954.71</v>
      </c>
      <c r="R59" s="26">
        <f t="shared" si="17"/>
        <v>98424.941999999995</v>
      </c>
    </row>
    <row r="60" spans="1:18" ht="25.5" customHeight="1" x14ac:dyDescent="0.25">
      <c r="A60" s="21"/>
      <c r="B60" s="22" t="s">
        <v>112</v>
      </c>
      <c r="C60" s="85" t="s">
        <v>113</v>
      </c>
      <c r="D60" s="24">
        <v>39797</v>
      </c>
      <c r="E60" s="25">
        <v>1</v>
      </c>
      <c r="F60" s="54" t="s">
        <v>22</v>
      </c>
      <c r="G60" s="26">
        <v>253.73</v>
      </c>
      <c r="H60" s="26">
        <f t="shared" si="18"/>
        <v>3805.95</v>
      </c>
      <c r="I60" s="26">
        <v>3364.6</v>
      </c>
      <c r="J60" s="26">
        <f t="shared" si="15"/>
        <v>7611.9</v>
      </c>
      <c r="K60" s="26">
        <f t="shared" si="11"/>
        <v>91342.799999999988</v>
      </c>
      <c r="L60" s="26">
        <v>15223.8</v>
      </c>
      <c r="M60" s="26"/>
      <c r="N60" s="26">
        <v>0</v>
      </c>
      <c r="O60" s="26">
        <v>0</v>
      </c>
      <c r="P60" s="26">
        <f t="shared" si="4"/>
        <v>304.47600000000057</v>
      </c>
      <c r="Q60" s="26">
        <f t="shared" si="16"/>
        <v>15223.8</v>
      </c>
      <c r="R60" s="26">
        <f t="shared" si="17"/>
        <v>106871.07599999999</v>
      </c>
    </row>
    <row r="61" spans="1:18" ht="25.5" customHeight="1" thickBot="1" x14ac:dyDescent="0.3">
      <c r="A61" s="38"/>
      <c r="B61" s="64" t="s">
        <v>114</v>
      </c>
      <c r="C61" s="65" t="s">
        <v>115</v>
      </c>
      <c r="D61" s="41">
        <v>42293</v>
      </c>
      <c r="E61" s="42">
        <v>1</v>
      </c>
      <c r="F61" s="66" t="s">
        <v>22</v>
      </c>
      <c r="G61" s="44">
        <v>415.32</v>
      </c>
      <c r="H61" s="18">
        <f t="shared" si="18"/>
        <v>6229.8</v>
      </c>
      <c r="I61" s="44">
        <v>5162</v>
      </c>
      <c r="J61" s="44">
        <f t="shared" si="15"/>
        <v>12459.6</v>
      </c>
      <c r="K61" s="44">
        <f t="shared" si="11"/>
        <v>149515.20000000001</v>
      </c>
      <c r="L61" s="44">
        <v>24919.200000000001</v>
      </c>
      <c r="M61" s="44">
        <v>25000</v>
      </c>
      <c r="N61" s="44">
        <v>0</v>
      </c>
      <c r="O61" s="44">
        <v>0</v>
      </c>
      <c r="P61" s="44">
        <f t="shared" si="4"/>
        <v>498.38400000000001</v>
      </c>
      <c r="Q61" s="44">
        <f t="shared" si="16"/>
        <v>49919.199999999997</v>
      </c>
      <c r="R61" s="44">
        <f t="shared" si="17"/>
        <v>174932.78400000001</v>
      </c>
    </row>
  </sheetData>
  <mergeCells count="7">
    <mergeCell ref="A53:A61"/>
    <mergeCell ref="A2:A3"/>
    <mergeCell ref="B2:R3"/>
    <mergeCell ref="A6:A12"/>
    <mergeCell ref="A14:A15"/>
    <mergeCell ref="A17:A26"/>
    <mergeCell ref="A28:A51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césar ornelas</dc:creator>
  <cp:lastModifiedBy>césar ornelas</cp:lastModifiedBy>
  <dcterms:created xsi:type="dcterms:W3CDTF">2024-06-05T17:27:07Z</dcterms:created>
  <dcterms:modified xsi:type="dcterms:W3CDTF">2024-06-05T17:27:22Z</dcterms:modified>
</cp:coreProperties>
</file>