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ésar\Downloads\"/>
    </mc:Choice>
  </mc:AlternateContent>
  <xr:revisionPtr revIDLastSave="0" documentId="13_ncr:1_{955FC081-0894-43B5-A266-9DAD0A07C2D4}" xr6:coauthVersionLast="36" xr6:coauthVersionMax="46" xr10:uidLastSave="{00000000-0000-0000-0000-000000000000}"/>
  <bookViews>
    <workbookView xWindow="0" yWindow="600" windowWidth="16410" windowHeight="7530" xr2:uid="{78C31F54-9EB0-4B91-A54F-5FA9F7786675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P63" i="1"/>
  <c r="P64" i="1"/>
  <c r="P61" i="1"/>
  <c r="P60" i="1"/>
  <c r="P58" i="1"/>
  <c r="P59" i="1"/>
  <c r="P57" i="1"/>
  <c r="P56" i="1"/>
  <c r="P54" i="1"/>
  <c r="P52" i="1"/>
  <c r="P46" i="1"/>
  <c r="P47" i="1"/>
  <c r="P48" i="1"/>
  <c r="P49" i="1"/>
  <c r="P50" i="1"/>
  <c r="P51" i="1"/>
  <c r="P39" i="1"/>
  <c r="P40" i="1"/>
  <c r="P41" i="1"/>
  <c r="P42" i="1"/>
  <c r="P43" i="1"/>
  <c r="P44" i="1"/>
  <c r="P45" i="1"/>
  <c r="P35" i="1"/>
  <c r="P36" i="1"/>
  <c r="P37" i="1"/>
  <c r="P38" i="1"/>
  <c r="P34" i="1"/>
  <c r="P33" i="1"/>
  <c r="P32" i="1"/>
  <c r="P31" i="1"/>
  <c r="P30" i="1"/>
  <c r="P29" i="1"/>
  <c r="P27" i="1"/>
  <c r="P20" i="1"/>
  <c r="P21" i="1"/>
  <c r="P22" i="1"/>
  <c r="P23" i="1"/>
  <c r="P24" i="1"/>
  <c r="P25" i="1"/>
  <c r="P26" i="1"/>
  <c r="P19" i="1"/>
  <c r="P18" i="1"/>
  <c r="P16" i="1"/>
  <c r="P15" i="1"/>
  <c r="P12" i="1"/>
  <c r="P13" i="1"/>
  <c r="P11" i="1"/>
  <c r="P10" i="1"/>
  <c r="P8" i="1"/>
  <c r="P7" i="1"/>
  <c r="P6" i="1"/>
  <c r="H64" i="1" l="1"/>
  <c r="J64" i="1" s="1"/>
  <c r="R64" i="1" s="1"/>
  <c r="H63" i="1"/>
  <c r="J63" i="1" s="1"/>
  <c r="O63" i="1" s="1"/>
  <c r="H62" i="1"/>
  <c r="J62" i="1" s="1"/>
  <c r="O62" i="1" s="1"/>
  <c r="H61" i="1"/>
  <c r="J61" i="1" s="1"/>
  <c r="H60" i="1"/>
  <c r="J60" i="1" s="1"/>
  <c r="O60" i="1" s="1"/>
  <c r="O59" i="1"/>
  <c r="H59" i="1"/>
  <c r="J59" i="1" s="1"/>
  <c r="R59" i="1" s="1"/>
  <c r="H58" i="1"/>
  <c r="J58" i="1" s="1"/>
  <c r="H57" i="1"/>
  <c r="J57" i="1" s="1"/>
  <c r="H56" i="1"/>
  <c r="J56" i="1" s="1"/>
  <c r="O56" i="1" s="1"/>
  <c r="H54" i="1"/>
  <c r="J54" i="1" s="1"/>
  <c r="O54" i="1" s="1"/>
  <c r="H53" i="1"/>
  <c r="J53" i="1" s="1"/>
  <c r="H52" i="1"/>
  <c r="J52" i="1" s="1"/>
  <c r="O52" i="1" s="1"/>
  <c r="H51" i="1"/>
  <c r="J51" i="1" s="1"/>
  <c r="O51" i="1" s="1"/>
  <c r="H50" i="1"/>
  <c r="J50" i="1" s="1"/>
  <c r="H49" i="1"/>
  <c r="J49" i="1" s="1"/>
  <c r="H48" i="1"/>
  <c r="J48" i="1" s="1"/>
  <c r="O48" i="1" s="1"/>
  <c r="H47" i="1"/>
  <c r="J47" i="1" s="1"/>
  <c r="O47" i="1" s="1"/>
  <c r="H46" i="1"/>
  <c r="J46" i="1" s="1"/>
  <c r="H45" i="1"/>
  <c r="J45" i="1" s="1"/>
  <c r="O45" i="1" s="1"/>
  <c r="H44" i="1"/>
  <c r="J44" i="1" s="1"/>
  <c r="H43" i="1"/>
  <c r="J43" i="1" s="1"/>
  <c r="R43" i="1" s="1"/>
  <c r="H42" i="1"/>
  <c r="J42" i="1" s="1"/>
  <c r="H41" i="1"/>
  <c r="J41" i="1" s="1"/>
  <c r="H40" i="1"/>
  <c r="J40" i="1" s="1"/>
  <c r="H39" i="1"/>
  <c r="J39" i="1" s="1"/>
  <c r="R39" i="1" s="1"/>
  <c r="J38" i="1"/>
  <c r="O38" i="1" s="1"/>
  <c r="H38" i="1"/>
  <c r="H37" i="1"/>
  <c r="J37" i="1" s="1"/>
  <c r="O37" i="1" s="1"/>
  <c r="H36" i="1"/>
  <c r="J36" i="1" s="1"/>
  <c r="H35" i="1"/>
  <c r="J35" i="1" s="1"/>
  <c r="R35" i="1" s="1"/>
  <c r="H34" i="1"/>
  <c r="J34" i="1" s="1"/>
  <c r="O34" i="1" s="1"/>
  <c r="H33" i="1"/>
  <c r="J33" i="1" s="1"/>
  <c r="H32" i="1"/>
  <c r="J32" i="1" s="1"/>
  <c r="H31" i="1"/>
  <c r="J31" i="1" s="1"/>
  <c r="O31" i="1" s="1"/>
  <c r="H30" i="1"/>
  <c r="J30" i="1" s="1"/>
  <c r="H29" i="1"/>
  <c r="J29" i="1" s="1"/>
  <c r="O29" i="1" s="1"/>
  <c r="H27" i="1"/>
  <c r="J27" i="1" s="1"/>
  <c r="H26" i="1"/>
  <c r="J26" i="1" s="1"/>
  <c r="R26" i="1" s="1"/>
  <c r="H25" i="1"/>
  <c r="J25" i="1" s="1"/>
  <c r="H24" i="1"/>
  <c r="J24" i="1" s="1"/>
  <c r="H23" i="1"/>
  <c r="J23" i="1" s="1"/>
  <c r="H22" i="1"/>
  <c r="J22" i="1" s="1"/>
  <c r="R22" i="1" s="1"/>
  <c r="J21" i="1"/>
  <c r="O21" i="1" s="1"/>
  <c r="H21" i="1"/>
  <c r="H20" i="1"/>
  <c r="J20" i="1" s="1"/>
  <c r="O20" i="1" s="1"/>
  <c r="H19" i="1"/>
  <c r="J19" i="1" s="1"/>
  <c r="O18" i="1"/>
  <c r="H18" i="1"/>
  <c r="J18" i="1" s="1"/>
  <c r="R18" i="1" s="1"/>
  <c r="H16" i="1"/>
  <c r="J16" i="1" s="1"/>
  <c r="O16" i="1" s="1"/>
  <c r="H15" i="1"/>
  <c r="J15" i="1" s="1"/>
  <c r="H13" i="1"/>
  <c r="J13" i="1" s="1"/>
  <c r="O13" i="1" s="1"/>
  <c r="H12" i="1"/>
  <c r="J12" i="1" s="1"/>
  <c r="K12" i="1" s="1"/>
  <c r="H11" i="1"/>
  <c r="J11" i="1" s="1"/>
  <c r="J10" i="1"/>
  <c r="O10" i="1" s="1"/>
  <c r="H10" i="1"/>
  <c r="J9" i="1"/>
  <c r="K9" i="1" s="1"/>
  <c r="H8" i="1"/>
  <c r="J8" i="1" s="1"/>
  <c r="R8" i="1" s="1"/>
  <c r="H7" i="1"/>
  <c r="J7" i="1" s="1"/>
  <c r="O7" i="1" s="1"/>
  <c r="H6" i="1"/>
  <c r="J6" i="1" s="1"/>
  <c r="O58" i="1" l="1"/>
  <c r="K58" i="1"/>
  <c r="Q58" i="1" s="1"/>
  <c r="R46" i="1"/>
  <c r="O46" i="1"/>
  <c r="O42" i="1"/>
  <c r="K42" i="1"/>
  <c r="Q42" i="1" s="1"/>
  <c r="R42" i="1"/>
  <c r="R30" i="1"/>
  <c r="O30" i="1"/>
  <c r="R11" i="1"/>
  <c r="O11" i="1"/>
  <c r="R25" i="1"/>
  <c r="O25" i="1"/>
  <c r="K25" i="1"/>
  <c r="Q25" i="1" s="1"/>
  <c r="O50" i="1"/>
  <c r="K50" i="1"/>
  <c r="Q50" i="1" s="1"/>
  <c r="R16" i="1"/>
  <c r="K26" i="1"/>
  <c r="K34" i="1"/>
  <c r="K35" i="1"/>
  <c r="Q35" i="1" s="1"/>
  <c r="O39" i="1"/>
  <c r="K62" i="1"/>
  <c r="Q62" i="1" s="1"/>
  <c r="O35" i="1"/>
  <c r="K16" i="1"/>
  <c r="K18" i="1"/>
  <c r="Q18" i="1" s="1"/>
  <c r="O22" i="1"/>
  <c r="R34" i="1"/>
  <c r="K43" i="1"/>
  <c r="O24" i="1"/>
  <c r="R24" i="1"/>
  <c r="K24" i="1"/>
  <c r="R36" i="1"/>
  <c r="K36" i="1"/>
  <c r="O36" i="1"/>
  <c r="O57" i="1"/>
  <c r="R57" i="1"/>
  <c r="K57" i="1"/>
  <c r="O33" i="1"/>
  <c r="K33" i="1"/>
  <c r="R33" i="1"/>
  <c r="Q34" i="1"/>
  <c r="R44" i="1"/>
  <c r="K44" i="1"/>
  <c r="O44" i="1"/>
  <c r="O61" i="1"/>
  <c r="R61" i="1"/>
  <c r="K61" i="1"/>
  <c r="Q61" i="1" s="1"/>
  <c r="R6" i="1"/>
  <c r="K6" i="1"/>
  <c r="O6" i="1"/>
  <c r="R19" i="1"/>
  <c r="K19" i="1"/>
  <c r="Q19" i="1" s="1"/>
  <c r="O19" i="1"/>
  <c r="O41" i="1"/>
  <c r="K41" i="1"/>
  <c r="R41" i="1"/>
  <c r="O53" i="1"/>
  <c r="K53" i="1"/>
  <c r="Q53" i="1" s="1"/>
  <c r="R53" i="1"/>
  <c r="O15" i="1"/>
  <c r="K15" i="1"/>
  <c r="R15" i="1"/>
  <c r="Q16" i="1"/>
  <c r="R27" i="1"/>
  <c r="K27" i="1"/>
  <c r="O27" i="1"/>
  <c r="O49" i="1"/>
  <c r="R49" i="1"/>
  <c r="K49" i="1"/>
  <c r="R10" i="1"/>
  <c r="R7" i="1"/>
  <c r="O8" i="1"/>
  <c r="O12" i="1"/>
  <c r="Q12" i="1" s="1"/>
  <c r="R32" i="1"/>
  <c r="K32" i="1"/>
  <c r="K7" i="1"/>
  <c r="Q7" i="1" s="1"/>
  <c r="K11" i="1"/>
  <c r="Q11" i="1" s="1"/>
  <c r="K20" i="1"/>
  <c r="Q20" i="1" s="1"/>
  <c r="K22" i="1"/>
  <c r="Q22" i="1" s="1"/>
  <c r="O26" i="1"/>
  <c r="K30" i="1"/>
  <c r="Q30" i="1" s="1"/>
  <c r="O32" i="1"/>
  <c r="K37" i="1"/>
  <c r="Q37" i="1" s="1"/>
  <c r="K39" i="1"/>
  <c r="Q39" i="1" s="1"/>
  <c r="O43" i="1"/>
  <c r="K46" i="1"/>
  <c r="Q46" i="1" s="1"/>
  <c r="R50" i="1"/>
  <c r="K59" i="1"/>
  <c r="Q59" i="1" s="1"/>
  <c r="R60" i="1"/>
  <c r="K60" i="1"/>
  <c r="Q60" i="1" s="1"/>
  <c r="R62" i="1"/>
  <c r="R63" i="1"/>
  <c r="R12" i="1"/>
  <c r="R23" i="1"/>
  <c r="K23" i="1"/>
  <c r="R29" i="1"/>
  <c r="R31" i="1"/>
  <c r="R40" i="1"/>
  <c r="K40" i="1"/>
  <c r="R45" i="1"/>
  <c r="R47" i="1"/>
  <c r="R51" i="1"/>
  <c r="R54" i="1"/>
  <c r="K8" i="1"/>
  <c r="Q8" i="1" s="1"/>
  <c r="K10" i="1"/>
  <c r="Q10" i="1" s="1"/>
  <c r="K21" i="1"/>
  <c r="Q21" i="1" s="1"/>
  <c r="R21" i="1"/>
  <c r="O23" i="1"/>
  <c r="K29" i="1"/>
  <c r="Q29" i="1" s="1"/>
  <c r="K31" i="1"/>
  <c r="Q31" i="1" s="1"/>
  <c r="K38" i="1"/>
  <c r="Q38" i="1" s="1"/>
  <c r="R38" i="1"/>
  <c r="O40" i="1"/>
  <c r="K45" i="1"/>
  <c r="Q45" i="1" s="1"/>
  <c r="K47" i="1"/>
  <c r="Q47" i="1" s="1"/>
  <c r="K51" i="1"/>
  <c r="Q51" i="1" s="1"/>
  <c r="R52" i="1"/>
  <c r="K52" i="1"/>
  <c r="Q52" i="1" s="1"/>
  <c r="K54" i="1"/>
  <c r="Q54" i="1" s="1"/>
  <c r="R56" i="1"/>
  <c r="K56" i="1"/>
  <c r="Q56" i="1" s="1"/>
  <c r="R58" i="1"/>
  <c r="K63" i="1"/>
  <c r="Q63" i="1" s="1"/>
  <c r="R13" i="1"/>
  <c r="K13" i="1"/>
  <c r="Q13" i="1" s="1"/>
  <c r="R20" i="1"/>
  <c r="Q26" i="1"/>
  <c r="R37" i="1"/>
  <c r="Q43" i="1"/>
  <c r="R48" i="1"/>
  <c r="K48" i="1"/>
  <c r="Q48" i="1" s="1"/>
  <c r="O64" i="1"/>
  <c r="K64" i="1"/>
  <c r="Q41" i="1" l="1"/>
  <c r="Q44" i="1"/>
  <c r="Q33" i="1"/>
  <c r="Q24" i="1"/>
  <c r="Q64" i="1"/>
  <c r="Q49" i="1"/>
  <c r="Q15" i="1"/>
  <c r="Q40" i="1"/>
  <c r="Q23" i="1"/>
  <c r="Q32" i="1"/>
  <c r="Q27" i="1"/>
  <c r="Q6" i="1"/>
  <c r="Q57" i="1"/>
  <c r="Q36" i="1"/>
</calcChain>
</file>

<file path=xl/sharedStrings.xml><?xml version="1.0" encoding="utf-8"?>
<sst xmlns="http://schemas.openxmlformats.org/spreadsheetml/2006/main" count="195" uniqueCount="114">
  <si>
    <t>PLANTILLA PERSONAL SISTEMA DE AGUA POTABLE, ALCANTARILLADO Y SANEAMIENTO DEL MUNICIPIO DE AMECA, JALISCO 
2020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</si>
  <si>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</si>
  <si>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</si>
  <si>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</si>
  <si>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</si>
  <si>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</si>
  <si>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</si>
  <si>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</si>
  <si>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</si>
  <si>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</si>
  <si>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</si>
  <si>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ANUAL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</si>
  <si>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</si>
  <si>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</si>
  <si>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</si>
  <si>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</si>
  <si>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</si>
  <si>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</si>
  <si>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COMPENSACION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</si>
  <si>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</si>
  <si>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</si>
  <si>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</si>
  <si>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</si>
  <si>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</si>
  <si>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</si>
  <si>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</si>
  <si>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</si>
  <si>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Gutierrez Moron Jose Manuel</t>
  </si>
  <si>
    <t>Auxiliar Administrativo</t>
  </si>
  <si>
    <t>$</t>
  </si>
  <si>
    <t>Nuño Dueñas María Teresa</t>
  </si>
  <si>
    <t>Castro Andalón Luis Felipe</t>
  </si>
  <si>
    <t>Jefe Administrativo</t>
  </si>
  <si>
    <t>Ríos Lara José Roberto</t>
  </si>
  <si>
    <t>Jefe Operativo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</si>
  <si>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</si>
  <si>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</si>
  <si>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</si>
  <si>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</si>
  <si>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</si>
  <si>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</si>
  <si>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>COMERCIAL</t>
  </si>
  <si>
    <t>Ambriz Medina Erick Gibran</t>
  </si>
  <si>
    <t>Lecturista</t>
  </si>
  <si>
    <t>Díaz Cárdenas Mayra Lizette</t>
  </si>
  <si>
    <t>Encargada de Area Comercial</t>
  </si>
  <si>
    <t>Pérez Figueroa Mario Alberto</t>
  </si>
  <si>
    <t>Padron de Usuarios</t>
  </si>
  <si>
    <t>Plascencia Salazar Marcos Antonio</t>
  </si>
  <si>
    <t>Cartera Vencida</t>
  </si>
  <si>
    <t>Luquin Castañeda Eder Ramón</t>
  </si>
  <si>
    <t>Encargado de Cultra del agua y Cmunicacion Social</t>
  </si>
  <si>
    <t>Trigueros Lambaren Jack Robert</t>
  </si>
  <si>
    <t>Auxiliar Administrativo "Comunidad"</t>
  </si>
  <si>
    <t>Villalaz Cruz Adriana Itzel</t>
  </si>
  <si>
    <t>Cajero</t>
  </si>
  <si>
    <t>Gustavo Mariscal Barbosa</t>
  </si>
  <si>
    <t>Davila Navarro Juan Jose</t>
  </si>
  <si>
    <t>Garcia Vargas Arcadia</t>
  </si>
  <si>
    <t>Atención a Usuarios</t>
  </si>
  <si>
    <t>O P E R A T I V O</t>
  </si>
  <si>
    <t>Casillas Gutiérrez  Juan Carlos</t>
  </si>
  <si>
    <t xml:space="preserve"> Abañil/Fontaneron "Agua Potable"</t>
  </si>
  <si>
    <t>Curiel Ramírez Lázaro</t>
  </si>
  <si>
    <t>Operador de Valvulas</t>
  </si>
  <si>
    <t>Figueroa Aldaco Héctor</t>
  </si>
  <si>
    <t>Albañil/Fontanero "Agua Potable"</t>
  </si>
  <si>
    <t>Hernández Gómez Casimiro</t>
  </si>
  <si>
    <t>Encargado de Cloración</t>
  </si>
  <si>
    <t>Luquin Colima Salvador</t>
  </si>
  <si>
    <t>Bacheo</t>
  </si>
  <si>
    <t>Sindicalizado</t>
  </si>
  <si>
    <t>González Castillo Juan</t>
  </si>
  <si>
    <t>Albanil/Fontanero "Agua Potable"</t>
  </si>
  <si>
    <t>Moya Silva Luis</t>
  </si>
  <si>
    <t>Mantenimiento Preventivo y Correctivo</t>
  </si>
  <si>
    <t>Medina Ortiz José Guadalupe</t>
  </si>
  <si>
    <t>Operador de Pipa</t>
  </si>
  <si>
    <t>Rodríguez Segoviano José Luis</t>
  </si>
  <si>
    <t>Albañil/Fontanero "Alcantarillado"</t>
  </si>
  <si>
    <t>Salazar Luquin Juan Manuel</t>
  </si>
  <si>
    <t>García Flores Manuel</t>
  </si>
  <si>
    <t>García Acosta José Rodolfo</t>
  </si>
  <si>
    <t>Operador de Mini Cargador</t>
  </si>
  <si>
    <t>Coronel Hernández Pavel</t>
  </si>
  <si>
    <t>Flores Morales Leonides</t>
  </si>
  <si>
    <t>López Ruelas Sergio</t>
  </si>
  <si>
    <t>Salazar Ramírez José Adrián</t>
  </si>
  <si>
    <t xml:space="preserve"> Almacen</t>
  </si>
  <si>
    <t>Toro Guillen Luis Alberto</t>
  </si>
  <si>
    <t>Ramos Rubio Miguel Rafael</t>
  </si>
  <si>
    <t>Reyes Toro Zepeda</t>
  </si>
  <si>
    <t>Santiago León Luis Omar</t>
  </si>
  <si>
    <t>Tavarez Zepeda Gilberto</t>
  </si>
  <si>
    <t>Operador de Vactor</t>
  </si>
  <si>
    <t>Lopez Quijas Luis Jaime</t>
  </si>
  <si>
    <t>Castro Olvera Jorge Heliodoro</t>
  </si>
  <si>
    <t>Rodriguez Arreola Jesus Antonio</t>
  </si>
  <si>
    <t>Ramirez Mora Armando</t>
  </si>
  <si>
    <t>Ruiz Lomeli Edgar Santiago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</si>
  <si>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</si>
  <si>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</si>
  <si>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</si>
  <si>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</si>
  <si>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</si>
  <si>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Quiñones Víctor Manuel</t>
  </si>
  <si>
    <t>Auxiliar Administrativo P.T.A.R</t>
  </si>
  <si>
    <t>López Virgen Jesús Sebastián</t>
  </si>
  <si>
    <t>Zarate Navarro José Martin</t>
  </si>
  <si>
    <t>Hernández García Víctor Manuel</t>
  </si>
  <si>
    <t>Ruelas Suistaita Rodolfo</t>
  </si>
  <si>
    <t>Encargado de P.T.A.R la Coronilla y Texcalame</t>
  </si>
  <si>
    <t>Balbaneda Santiago Rafael</t>
  </si>
  <si>
    <t>Responsable de P.T.A.R.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</si>
</sst>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8" fontId="3" fillId="4" borderId="6" xfId="1" applyNumberFormat="1" applyFont="1" applyFill="1" applyBorder="1" applyAlignment="1">
      <alignment vertical="center"/>
    </xf>
    <xf numFmtId="44" fontId="3" fillId="4" borderId="6" xfId="1" applyFont="1" applyFill="1" applyBorder="1" applyAlignment="1">
      <alignment vertical="center"/>
    </xf>
    <xf numFmtId="44" fontId="3" fillId="4" borderId="7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 wrapText="1"/>
    </xf>
    <xf numFmtId="14" fontId="3" fillId="4" borderId="10" xfId="0" applyNumberFormat="1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44" fontId="3" fillId="4" borderId="10" xfId="1" applyFont="1" applyFill="1" applyBorder="1" applyAlignment="1">
      <alignment vertical="center"/>
    </xf>
    <xf numFmtId="44" fontId="3" fillId="4" borderId="11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 wrapText="1"/>
    </xf>
    <xf numFmtId="14" fontId="3" fillId="5" borderId="10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center"/>
    </xf>
    <xf numFmtId="44" fontId="3" fillId="5" borderId="10" xfId="1" applyFont="1" applyFill="1" applyBorder="1" applyAlignment="1">
      <alignment vertical="center"/>
    </xf>
    <xf numFmtId="44" fontId="3" fillId="5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7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14" fontId="3" fillId="6" borderId="10" xfId="0" applyNumberFormat="1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44" fontId="3" fillId="6" borderId="10" xfId="1" applyFont="1" applyFill="1" applyBorder="1" applyAlignment="1">
      <alignment vertical="center"/>
    </xf>
    <xf numFmtId="44" fontId="3" fillId="6" borderId="11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4" borderId="10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14" fontId="3" fillId="4" borderId="14" xfId="0" applyNumberFormat="1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vertical="center"/>
    </xf>
    <xf numFmtId="44" fontId="3" fillId="4" borderId="14" xfId="1" applyFont="1" applyFill="1" applyBorder="1" applyAlignment="1">
      <alignment vertical="center"/>
    </xf>
    <xf numFmtId="44" fontId="3" fillId="4" borderId="1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4" borderId="6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vertical="center"/>
    </xf>
    <xf numFmtId="44" fontId="3" fillId="4" borderId="18" xfId="1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14" fontId="3" fillId="4" borderId="10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0" fontId="6" fillId="0" borderId="0" xfId="0" applyFont="1" applyAlignment="1">
      <alignment vertical="center" textRotation="90"/>
    </xf>
    <xf numFmtId="0" fontId="7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14" fontId="3" fillId="7" borderId="10" xfId="0" applyNumberFormat="1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44" fontId="3" fillId="7" borderId="10" xfId="1" applyFont="1" applyFill="1" applyBorder="1" applyAlignment="1">
      <alignment vertical="center"/>
    </xf>
    <xf numFmtId="44" fontId="3" fillId="8" borderId="10" xfId="1" applyFont="1" applyFill="1" applyBorder="1" applyAlignment="1">
      <alignment vertical="center"/>
    </xf>
    <xf numFmtId="8" fontId="3" fillId="7" borderId="10" xfId="1" applyNumberFormat="1" applyFont="1" applyFill="1" applyBorder="1" applyAlignment="1">
      <alignment vertical="center"/>
    </xf>
    <xf numFmtId="44" fontId="3" fillId="8" borderId="11" xfId="0" applyNumberFormat="1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6A54-0414-4410-957C-FC3390F7DFFE}">
  <dimension ref="A1:KI64"/>
  <sheetViews>
    <sheetView tabSelected="1" topLeftCell="E1" workbookViewId="0">
      <selection activeCell="M1" sqref="M1:M1048576"/>
    </sheetView>
  </sheetViews>
  <sheetFormatPr baseColWidth="10" defaultRowHeight="12.7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bestFit="1" customWidth="1"/>
    <col min="5" max="5" width="10.28515625" style="3" bestFit="1" customWidth="1"/>
    <col min="6" max="6" width="19.140625" style="2" bestFit="1" customWidth="1"/>
    <col min="7" max="7" width="14.5703125" style="4" customWidth="1"/>
    <col min="8" max="8" width="18.140625" style="4" customWidth="1"/>
    <col min="9" max="9" width="11" style="4" hidden="1" customWidth="1"/>
    <col min="10" max="10" width="11" style="4" customWidth="1"/>
    <col min="11" max="11" width="12" style="4" customWidth="1"/>
    <col min="12" max="12" width="18.7109375" style="4" bestFit="1" customWidth="1"/>
    <col min="13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8" width="14.140625" style="2" customWidth="1"/>
    <col min="19" max="16384" width="11.42578125" style="2"/>
  </cols>
  <sheetData>
    <row r="1" spans="1:223" ht="6" customHeight="1" x14ac:dyDescent="0.25"/>
    <row r="2" spans="1:223" ht="25.5" customHeight="1" x14ac:dyDescent="0.25">
      <c r="A2" s="74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23" ht="25.5" customHeight="1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223" ht="6.75" customHeight="1" thickBot="1" x14ac:dyDescent="0.3"/>
    <row r="5" spans="1:223" ht="26.25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8" t="s">
        <v>12</v>
      </c>
      <c r="M5" s="8" t="s">
        <v>13</v>
      </c>
      <c r="N5" s="8" t="s">
        <v>14</v>
      </c>
      <c r="O5" s="7" t="s">
        <v>15</v>
      </c>
      <c r="P5" s="8" t="s">
        <v>16</v>
      </c>
      <c r="Q5" s="8" t="s">
        <v>17</v>
      </c>
      <c r="R5" s="9" t="s">
        <v>18</v>
      </c>
    </row>
    <row r="6" spans="1:223" ht="25.5" customHeight="1" x14ac:dyDescent="0.25">
      <c r="A6" s="71" t="s">
        <v>19</v>
      </c>
      <c r="B6" s="10" t="s">
        <v>20</v>
      </c>
      <c r="C6" s="11" t="s">
        <v>21</v>
      </c>
      <c r="D6" s="12">
        <v>39787</v>
      </c>
      <c r="E6" s="13">
        <v>2</v>
      </c>
      <c r="F6" s="14" t="s">
        <v>22</v>
      </c>
      <c r="G6" s="15">
        <v>262.86</v>
      </c>
      <c r="H6" s="16">
        <f>G6*15</f>
        <v>3942.9</v>
      </c>
      <c r="I6" s="16">
        <v>3500</v>
      </c>
      <c r="J6" s="16">
        <f>H6*2</f>
        <v>7885.8</v>
      </c>
      <c r="K6" s="16">
        <f>J6*12</f>
        <v>94629.6</v>
      </c>
      <c r="L6" s="16"/>
      <c r="M6" s="16">
        <v>0</v>
      </c>
      <c r="N6" s="16">
        <v>0</v>
      </c>
      <c r="O6" s="16">
        <f>J6*1.04-J6</f>
        <v>315.43199999999979</v>
      </c>
      <c r="P6" s="16">
        <f>+L6+N6</f>
        <v>0</v>
      </c>
      <c r="Q6" s="16">
        <f>+K6+L6+O6</f>
        <v>94945.032000000007</v>
      </c>
      <c r="R6" s="17">
        <f>J6*1.04-J6</f>
        <v>315.43199999999979</v>
      </c>
    </row>
    <row r="7" spans="1:223" ht="25.5" customHeight="1" x14ac:dyDescent="0.25">
      <c r="A7" s="72"/>
      <c r="B7" s="18" t="s">
        <v>23</v>
      </c>
      <c r="C7" s="19" t="s">
        <v>24</v>
      </c>
      <c r="D7" s="20">
        <v>40889</v>
      </c>
      <c r="E7" s="21">
        <v>1</v>
      </c>
      <c r="F7" s="22" t="s">
        <v>22</v>
      </c>
      <c r="G7" s="23">
        <v>472.72</v>
      </c>
      <c r="H7" s="23">
        <f t="shared" ref="H7:H13" si="0">G7*15</f>
        <v>7090.8</v>
      </c>
      <c r="I7" s="23">
        <v>5800</v>
      </c>
      <c r="J7" s="23">
        <f>H7*2</f>
        <v>14181.6</v>
      </c>
      <c r="K7" s="23">
        <f t="shared" ref="K7:K27" si="1">J7*12</f>
        <v>170179.20000000001</v>
      </c>
      <c r="L7" s="23"/>
      <c r="M7" s="23">
        <v>0</v>
      </c>
      <c r="N7" s="23">
        <v>0</v>
      </c>
      <c r="O7" s="23">
        <f>J7*1.04-J7</f>
        <v>567.26400000000103</v>
      </c>
      <c r="P7" s="23">
        <f>+L7+N7</f>
        <v>0</v>
      </c>
      <c r="Q7" s="23">
        <f>+K7+L7+O7</f>
        <v>170746.46400000001</v>
      </c>
      <c r="R7" s="24">
        <f>J7*1.04-J7</f>
        <v>567.26400000000103</v>
      </c>
    </row>
    <row r="8" spans="1:223" ht="25.5" customHeight="1" x14ac:dyDescent="0.25">
      <c r="A8" s="72"/>
      <c r="B8" s="18" t="s">
        <v>25</v>
      </c>
      <c r="C8" s="19" t="s">
        <v>26</v>
      </c>
      <c r="D8" s="20">
        <v>41259</v>
      </c>
      <c r="E8" s="21">
        <v>1</v>
      </c>
      <c r="F8" s="22" t="s">
        <v>22</v>
      </c>
      <c r="G8" s="23">
        <v>472.72</v>
      </c>
      <c r="H8" s="23">
        <f t="shared" si="0"/>
        <v>7090.8</v>
      </c>
      <c r="I8" s="23">
        <v>6000</v>
      </c>
      <c r="J8" s="23">
        <f>H8*2</f>
        <v>14181.6</v>
      </c>
      <c r="K8" s="23">
        <f t="shared" si="1"/>
        <v>170179.20000000001</v>
      </c>
      <c r="L8" s="23"/>
      <c r="M8" s="23">
        <v>0</v>
      </c>
      <c r="N8" s="23">
        <v>0</v>
      </c>
      <c r="O8" s="23">
        <f>J8*1.04-J8</f>
        <v>567.26400000000103</v>
      </c>
      <c r="P8" s="23">
        <f>+L8+N8</f>
        <v>0</v>
      </c>
      <c r="Q8" s="23">
        <f>+K8+L8+O8</f>
        <v>170746.46400000001</v>
      </c>
      <c r="R8" s="24">
        <f>J8*1.04-J8</f>
        <v>567.26400000000103</v>
      </c>
    </row>
    <row r="9" spans="1:223" s="32" customFormat="1" ht="25.5" customHeight="1" x14ac:dyDescent="0.25">
      <c r="A9" s="72"/>
      <c r="B9" s="25" t="s">
        <v>27</v>
      </c>
      <c r="C9" s="26" t="s">
        <v>28</v>
      </c>
      <c r="D9" s="27">
        <v>43922</v>
      </c>
      <c r="E9" s="28">
        <v>1</v>
      </c>
      <c r="F9" s="29" t="s">
        <v>22</v>
      </c>
      <c r="G9" s="30">
        <v>252.75</v>
      </c>
      <c r="H9" s="30">
        <v>3791.25</v>
      </c>
      <c r="I9" s="30"/>
      <c r="J9" s="30">
        <f>H9*2</f>
        <v>7582.5</v>
      </c>
      <c r="K9" s="30">
        <f>J9*9</f>
        <v>68242.5</v>
      </c>
      <c r="L9" s="30"/>
      <c r="M9" s="30" t="s">
        <v>29</v>
      </c>
      <c r="N9" s="30" t="s">
        <v>29</v>
      </c>
      <c r="O9" s="30" t="s">
        <v>29</v>
      </c>
      <c r="P9" s="30" t="s">
        <v>29</v>
      </c>
      <c r="Q9" s="30" t="s">
        <v>29</v>
      </c>
      <c r="R9" s="31" t="s">
        <v>29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40" customFormat="1" ht="25.5" customHeight="1" x14ac:dyDescent="0.25">
      <c r="A10" s="72"/>
      <c r="B10" s="33" t="s">
        <v>30</v>
      </c>
      <c r="C10" s="34" t="s">
        <v>28</v>
      </c>
      <c r="D10" s="35">
        <v>42293</v>
      </c>
      <c r="E10" s="36">
        <v>1</v>
      </c>
      <c r="F10" s="37" t="s">
        <v>22</v>
      </c>
      <c r="G10" s="38">
        <v>343.42</v>
      </c>
      <c r="H10" s="38">
        <f t="shared" si="0"/>
        <v>5151.3</v>
      </c>
      <c r="I10" s="38">
        <v>4500</v>
      </c>
      <c r="J10" s="38">
        <f>H10*2</f>
        <v>10302.6</v>
      </c>
      <c r="K10" s="38">
        <f>J10*3</f>
        <v>30907.800000000003</v>
      </c>
      <c r="L10" s="38"/>
      <c r="M10" s="38">
        <v>0</v>
      </c>
      <c r="N10" s="38">
        <v>0</v>
      </c>
      <c r="O10" s="38">
        <f>J10*1.04-J10</f>
        <v>412.10400000000118</v>
      </c>
      <c r="P10" s="38">
        <f>+L10+N10</f>
        <v>0</v>
      </c>
      <c r="Q10" s="38">
        <f>+K10+L10+O10</f>
        <v>31319.904000000002</v>
      </c>
      <c r="R10" s="39">
        <f>J10*1.04-J10</f>
        <v>412.10400000000118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ht="25.5" customHeight="1" x14ac:dyDescent="0.25">
      <c r="A11" s="72"/>
      <c r="B11" s="18" t="s">
        <v>31</v>
      </c>
      <c r="C11" s="41" t="s">
        <v>32</v>
      </c>
      <c r="D11" s="20">
        <v>43389</v>
      </c>
      <c r="E11" s="21">
        <v>1</v>
      </c>
      <c r="F11" s="22" t="s">
        <v>22</v>
      </c>
      <c r="G11" s="23">
        <v>747.78</v>
      </c>
      <c r="H11" s="23">
        <f t="shared" si="0"/>
        <v>11216.699999999999</v>
      </c>
      <c r="I11" s="23">
        <v>9119.7999999999993</v>
      </c>
      <c r="J11" s="23">
        <f t="shared" ref="J11:J13" si="2">H11*2</f>
        <v>22433.399999999998</v>
      </c>
      <c r="K11" s="23">
        <f t="shared" si="1"/>
        <v>269200.8</v>
      </c>
      <c r="L11" s="23"/>
      <c r="M11" s="23">
        <v>0</v>
      </c>
      <c r="N11" s="23">
        <v>0</v>
      </c>
      <c r="O11" s="23">
        <f>J11*1.04-J11</f>
        <v>897.33599999999933</v>
      </c>
      <c r="P11" s="23">
        <f>+L11+N11</f>
        <v>0</v>
      </c>
      <c r="Q11" s="23">
        <f>+K11+L11+O11</f>
        <v>270098.136</v>
      </c>
      <c r="R11" s="24">
        <f>J11*1.04-J11</f>
        <v>897.33599999999933</v>
      </c>
    </row>
    <row r="12" spans="1:223" ht="25.5" customHeight="1" x14ac:dyDescent="0.25">
      <c r="A12" s="72"/>
      <c r="B12" s="18" t="s">
        <v>33</v>
      </c>
      <c r="C12" s="41" t="s">
        <v>34</v>
      </c>
      <c r="D12" s="20">
        <v>43389</v>
      </c>
      <c r="E12" s="21">
        <v>1</v>
      </c>
      <c r="F12" s="22" t="s">
        <v>22</v>
      </c>
      <c r="G12" s="23">
        <v>472.72</v>
      </c>
      <c r="H12" s="23">
        <f t="shared" si="0"/>
        <v>7090.8</v>
      </c>
      <c r="I12" s="23">
        <v>5800</v>
      </c>
      <c r="J12" s="23">
        <f t="shared" si="2"/>
        <v>14181.6</v>
      </c>
      <c r="K12" s="23">
        <f t="shared" si="1"/>
        <v>170179.20000000001</v>
      </c>
      <c r="L12" s="23"/>
      <c r="M12" s="23">
        <v>0</v>
      </c>
      <c r="N12" s="23">
        <v>0</v>
      </c>
      <c r="O12" s="23">
        <f>J12*1.04-J12</f>
        <v>567.26400000000103</v>
      </c>
      <c r="P12" s="23">
        <f>+L12+N12</f>
        <v>0</v>
      </c>
      <c r="Q12" s="23">
        <f>+K12+L12+O12</f>
        <v>170746.46400000001</v>
      </c>
      <c r="R12" s="24">
        <f>J12*1.04-J12</f>
        <v>567.26400000000103</v>
      </c>
    </row>
    <row r="13" spans="1:223" ht="25.5" customHeight="1" thickBot="1" x14ac:dyDescent="0.3">
      <c r="A13" s="73"/>
      <c r="B13" s="42" t="s">
        <v>35</v>
      </c>
      <c r="C13" s="43" t="s">
        <v>21</v>
      </c>
      <c r="D13" s="44">
        <v>43586</v>
      </c>
      <c r="E13" s="45">
        <v>2</v>
      </c>
      <c r="F13" s="46" t="s">
        <v>22</v>
      </c>
      <c r="G13" s="47">
        <v>142.34</v>
      </c>
      <c r="H13" s="47">
        <f t="shared" si="0"/>
        <v>2135.1</v>
      </c>
      <c r="I13" s="47">
        <v>2000</v>
      </c>
      <c r="J13" s="47">
        <f t="shared" si="2"/>
        <v>4270.2</v>
      </c>
      <c r="K13" s="47">
        <f t="shared" si="1"/>
        <v>51242.399999999994</v>
      </c>
      <c r="L13" s="47"/>
      <c r="M13" s="47">
        <v>0</v>
      </c>
      <c r="N13" s="47">
        <v>0</v>
      </c>
      <c r="O13" s="47">
        <f>J13*1.04-J13</f>
        <v>170.80799999999999</v>
      </c>
      <c r="P13" s="47">
        <f>+L13+N13</f>
        <v>0</v>
      </c>
      <c r="Q13" s="47">
        <f>+K13+L13+O13</f>
        <v>51413.207999999991</v>
      </c>
      <c r="R13" s="48">
        <f>J13*1.04-J13</f>
        <v>170.80799999999999</v>
      </c>
    </row>
    <row r="14" spans="1:223" ht="7.5" customHeight="1" thickBot="1" x14ac:dyDescent="0.3">
      <c r="B14" s="49"/>
      <c r="F14" s="49"/>
    </row>
    <row r="15" spans="1:223" ht="25.5" customHeight="1" thickBot="1" x14ac:dyDescent="0.3">
      <c r="A15" s="76" t="s">
        <v>36</v>
      </c>
      <c r="B15" s="10" t="s">
        <v>37</v>
      </c>
      <c r="C15" s="50" t="s">
        <v>38</v>
      </c>
      <c r="D15" s="12">
        <v>40645</v>
      </c>
      <c r="E15" s="13">
        <v>1</v>
      </c>
      <c r="F15" s="14" t="s">
        <v>22</v>
      </c>
      <c r="G15" s="16">
        <v>472.72</v>
      </c>
      <c r="H15" s="16">
        <f>G15*15</f>
        <v>7090.8</v>
      </c>
      <c r="I15" s="16">
        <v>6000</v>
      </c>
      <c r="J15" s="16">
        <f>H15*2</f>
        <v>14181.6</v>
      </c>
      <c r="K15" s="16">
        <f t="shared" si="1"/>
        <v>170179.20000000001</v>
      </c>
      <c r="L15" s="16"/>
      <c r="M15" s="16">
        <v>0</v>
      </c>
      <c r="N15" s="16">
        <v>0</v>
      </c>
      <c r="O15" s="16">
        <f>J15*1.04-J15</f>
        <v>567.26400000000103</v>
      </c>
      <c r="P15" s="16">
        <f>+L15+N15</f>
        <v>0</v>
      </c>
      <c r="Q15" s="16">
        <f>+K15+L15+O15</f>
        <v>170746.46400000001</v>
      </c>
      <c r="R15" s="17">
        <f>J15*1.04-J15</f>
        <v>567.26400000000103</v>
      </c>
    </row>
    <row r="16" spans="1:223" ht="25.5" customHeight="1" thickBot="1" x14ac:dyDescent="0.3">
      <c r="A16" s="77"/>
      <c r="B16" s="51" t="s">
        <v>39</v>
      </c>
      <c r="C16" s="43" t="s">
        <v>40</v>
      </c>
      <c r="D16" s="44">
        <v>43389</v>
      </c>
      <c r="E16" s="45">
        <v>1</v>
      </c>
      <c r="F16" s="46" t="s">
        <v>22</v>
      </c>
      <c r="G16" s="47">
        <v>1077.77</v>
      </c>
      <c r="H16" s="52">
        <f>G16*15</f>
        <v>16166.55</v>
      </c>
      <c r="I16" s="47">
        <v>12785</v>
      </c>
      <c r="J16" s="47">
        <f>H16*2</f>
        <v>32333.1</v>
      </c>
      <c r="K16" s="47">
        <f t="shared" si="1"/>
        <v>387997.19999999995</v>
      </c>
      <c r="L16" s="47"/>
      <c r="M16" s="47">
        <v>0</v>
      </c>
      <c r="N16" s="47">
        <v>0</v>
      </c>
      <c r="O16" s="47">
        <f>J16*1.04-J16</f>
        <v>1293.3240000000005</v>
      </c>
      <c r="P16" s="47">
        <f>+L16+N16</f>
        <v>0</v>
      </c>
      <c r="Q16" s="47">
        <f>+K16+L16+O16</f>
        <v>389290.52399999998</v>
      </c>
      <c r="R16" s="48">
        <f>J16*1.04-J16</f>
        <v>1293.3240000000005</v>
      </c>
    </row>
    <row r="17" spans="1:18" ht="7.5" customHeight="1" thickBot="1" x14ac:dyDescent="0.3">
      <c r="B17" s="49"/>
      <c r="F17" s="49"/>
    </row>
    <row r="18" spans="1:18" ht="25.5" customHeight="1" x14ac:dyDescent="0.25">
      <c r="A18" s="71" t="s">
        <v>41</v>
      </c>
      <c r="B18" s="10" t="s">
        <v>42</v>
      </c>
      <c r="C18" s="11" t="s">
        <v>43</v>
      </c>
      <c r="D18" s="12">
        <v>39148</v>
      </c>
      <c r="E18" s="13">
        <v>2</v>
      </c>
      <c r="F18" s="14" t="s">
        <v>22</v>
      </c>
      <c r="G18" s="16">
        <v>302.16000000000003</v>
      </c>
      <c r="H18" s="16">
        <f>G18*15</f>
        <v>4532.4000000000005</v>
      </c>
      <c r="I18" s="16">
        <v>3792.4</v>
      </c>
      <c r="J18" s="16">
        <f>H18*2</f>
        <v>9064.8000000000011</v>
      </c>
      <c r="K18" s="16">
        <f t="shared" si="1"/>
        <v>108777.60000000001</v>
      </c>
      <c r="L18" s="16"/>
      <c r="M18" s="16">
        <v>0</v>
      </c>
      <c r="N18" s="16">
        <v>0</v>
      </c>
      <c r="O18" s="16">
        <f>J18*1.04-J18</f>
        <v>362.59200000000055</v>
      </c>
      <c r="P18" s="16">
        <f>+L18+N18</f>
        <v>0</v>
      </c>
      <c r="Q18" s="16">
        <f>+K18+L18+O18</f>
        <v>109140.19200000001</v>
      </c>
      <c r="R18" s="17">
        <f>J18*1.04-J18</f>
        <v>362.59200000000055</v>
      </c>
    </row>
    <row r="19" spans="1:18" ht="25.5" customHeight="1" x14ac:dyDescent="0.25">
      <c r="A19" s="72"/>
      <c r="B19" s="18" t="s">
        <v>44</v>
      </c>
      <c r="C19" s="19" t="s">
        <v>45</v>
      </c>
      <c r="D19" s="20">
        <v>39736</v>
      </c>
      <c r="E19" s="21">
        <v>1</v>
      </c>
      <c r="F19" s="22" t="s">
        <v>22</v>
      </c>
      <c r="G19" s="23">
        <v>472.72</v>
      </c>
      <c r="H19" s="23">
        <f t="shared" ref="H19:H27" si="3">G19*15</f>
        <v>7090.8</v>
      </c>
      <c r="I19" s="23">
        <v>5789.4</v>
      </c>
      <c r="J19" s="23">
        <f>H19*2</f>
        <v>14181.6</v>
      </c>
      <c r="K19" s="23">
        <f t="shared" si="1"/>
        <v>170179.20000000001</v>
      </c>
      <c r="L19" s="23"/>
      <c r="M19" s="23">
        <v>0</v>
      </c>
      <c r="N19" s="23">
        <v>0</v>
      </c>
      <c r="O19" s="23">
        <f>J19*1.04-J19</f>
        <v>567.26400000000103</v>
      </c>
      <c r="P19" s="23">
        <f>+L19+N19</f>
        <v>0</v>
      </c>
      <c r="Q19" s="23">
        <f>+K19+L19+O19</f>
        <v>170746.46400000001</v>
      </c>
      <c r="R19" s="24">
        <f>J19*1.04-J19</f>
        <v>567.26400000000103</v>
      </c>
    </row>
    <row r="20" spans="1:18" ht="25.5" customHeight="1" x14ac:dyDescent="0.25">
      <c r="A20" s="72"/>
      <c r="B20" s="18" t="s">
        <v>46</v>
      </c>
      <c r="C20" s="41" t="s">
        <v>47</v>
      </c>
      <c r="D20" s="20">
        <v>40410</v>
      </c>
      <c r="E20" s="21">
        <v>1</v>
      </c>
      <c r="F20" s="22" t="s">
        <v>22</v>
      </c>
      <c r="G20" s="23">
        <v>302.16000000000003</v>
      </c>
      <c r="H20" s="23">
        <f t="shared" si="3"/>
        <v>4532.4000000000005</v>
      </c>
      <c r="I20" s="23">
        <v>4000</v>
      </c>
      <c r="J20" s="23">
        <f>H20*2</f>
        <v>9064.8000000000011</v>
      </c>
      <c r="K20" s="23">
        <f t="shared" si="1"/>
        <v>108777.60000000001</v>
      </c>
      <c r="L20" s="23"/>
      <c r="M20" s="23">
        <v>0</v>
      </c>
      <c r="N20" s="23">
        <v>0</v>
      </c>
      <c r="O20" s="23">
        <f>J20*1.04-J20</f>
        <v>362.59200000000055</v>
      </c>
      <c r="P20" s="23">
        <f>+L20+N20</f>
        <v>0</v>
      </c>
      <c r="Q20" s="23">
        <f>+K20+L20+O20</f>
        <v>109140.19200000001</v>
      </c>
      <c r="R20" s="24">
        <f>J20*1.04-J20</f>
        <v>362.59200000000055</v>
      </c>
    </row>
    <row r="21" spans="1:18" ht="25.5" customHeight="1" x14ac:dyDescent="0.25">
      <c r="A21" s="72"/>
      <c r="B21" s="53" t="s">
        <v>48</v>
      </c>
      <c r="C21" s="19" t="s">
        <v>49</v>
      </c>
      <c r="D21" s="20">
        <v>40064</v>
      </c>
      <c r="E21" s="21">
        <v>1</v>
      </c>
      <c r="F21" s="54" t="s">
        <v>22</v>
      </c>
      <c r="G21" s="23">
        <v>398.53</v>
      </c>
      <c r="H21" s="23">
        <f t="shared" si="3"/>
        <v>5977.95</v>
      </c>
      <c r="I21" s="23">
        <v>5152.3999999999996</v>
      </c>
      <c r="J21" s="23">
        <f>H21*2</f>
        <v>11955.9</v>
      </c>
      <c r="K21" s="23">
        <f t="shared" si="1"/>
        <v>143470.79999999999</v>
      </c>
      <c r="L21" s="23"/>
      <c r="M21" s="23">
        <v>0</v>
      </c>
      <c r="N21" s="23">
        <v>0</v>
      </c>
      <c r="O21" s="23">
        <f>J21*1.04-J21</f>
        <v>478.23600000000079</v>
      </c>
      <c r="P21" s="23">
        <f>+L21+N21</f>
        <v>0</v>
      </c>
      <c r="Q21" s="23">
        <f>+K21+L21+O21</f>
        <v>143949.03599999999</v>
      </c>
      <c r="R21" s="24">
        <f>J21*1.04-J21</f>
        <v>478.23600000000079</v>
      </c>
    </row>
    <row r="22" spans="1:18" ht="25.5" customHeight="1" x14ac:dyDescent="0.25">
      <c r="A22" s="72"/>
      <c r="B22" s="18" t="s">
        <v>50</v>
      </c>
      <c r="C22" s="19" t="s">
        <v>51</v>
      </c>
      <c r="D22" s="55">
        <v>40924</v>
      </c>
      <c r="E22" s="56">
        <v>1</v>
      </c>
      <c r="F22" s="22" t="s">
        <v>22</v>
      </c>
      <c r="G22" s="23">
        <v>302.14999999999998</v>
      </c>
      <c r="H22" s="23">
        <f t="shared" si="3"/>
        <v>4532.25</v>
      </c>
      <c r="I22" s="23">
        <v>4000</v>
      </c>
      <c r="J22" s="23">
        <f t="shared" ref="J22:J27" si="4">H22*2</f>
        <v>9064.5</v>
      </c>
      <c r="K22" s="23">
        <f t="shared" si="1"/>
        <v>108774</v>
      </c>
      <c r="L22" s="23"/>
      <c r="M22" s="23">
        <v>0</v>
      </c>
      <c r="N22" s="23">
        <v>0</v>
      </c>
      <c r="O22" s="23">
        <f>J22*1.04-J22</f>
        <v>362.57999999999993</v>
      </c>
      <c r="P22" s="23">
        <f>+L22+N22</f>
        <v>0</v>
      </c>
      <c r="Q22" s="23">
        <f>+K22+L22+O22</f>
        <v>109136.58</v>
      </c>
      <c r="R22" s="24">
        <f>J22*1.04-J22</f>
        <v>362.57999999999993</v>
      </c>
    </row>
    <row r="23" spans="1:18" ht="25.5" customHeight="1" x14ac:dyDescent="0.25">
      <c r="A23" s="72"/>
      <c r="B23" s="18" t="s">
        <v>52</v>
      </c>
      <c r="C23" s="19" t="s">
        <v>53</v>
      </c>
      <c r="D23" s="20">
        <v>43236</v>
      </c>
      <c r="E23" s="21">
        <v>1</v>
      </c>
      <c r="F23" s="22" t="s">
        <v>22</v>
      </c>
      <c r="G23" s="23">
        <v>180.9</v>
      </c>
      <c r="H23" s="23">
        <f t="shared" si="3"/>
        <v>2713.5</v>
      </c>
      <c r="I23" s="23">
        <v>2606.8000000000002</v>
      </c>
      <c r="J23" s="23">
        <f t="shared" si="4"/>
        <v>5427</v>
      </c>
      <c r="K23" s="23">
        <f t="shared" si="1"/>
        <v>65124</v>
      </c>
      <c r="L23" s="23"/>
      <c r="M23" s="23">
        <v>0</v>
      </c>
      <c r="N23" s="23">
        <v>0</v>
      </c>
      <c r="O23" s="23">
        <f>J23*1.04-J23</f>
        <v>217.07999999999993</v>
      </c>
      <c r="P23" s="23">
        <f>+L23+N23</f>
        <v>0</v>
      </c>
      <c r="Q23" s="23">
        <f>+K23+L23+O23</f>
        <v>65341.08</v>
      </c>
      <c r="R23" s="24">
        <f>J23*1.04-J23</f>
        <v>217.07999999999993</v>
      </c>
    </row>
    <row r="24" spans="1:18" ht="25.5" customHeight="1" x14ac:dyDescent="0.25">
      <c r="A24" s="72"/>
      <c r="B24" s="18" t="s">
        <v>54</v>
      </c>
      <c r="C24" s="41" t="s">
        <v>55</v>
      </c>
      <c r="D24" s="20">
        <v>43160</v>
      </c>
      <c r="E24" s="21">
        <v>2</v>
      </c>
      <c r="F24" s="22" t="s">
        <v>22</v>
      </c>
      <c r="G24" s="23">
        <v>220.95</v>
      </c>
      <c r="H24" s="23">
        <f t="shared" si="3"/>
        <v>3314.25</v>
      </c>
      <c r="I24" s="23">
        <v>2607</v>
      </c>
      <c r="J24" s="23">
        <f t="shared" si="4"/>
        <v>6628.5</v>
      </c>
      <c r="K24" s="23">
        <f t="shared" si="1"/>
        <v>79542</v>
      </c>
      <c r="L24" s="23"/>
      <c r="M24" s="23">
        <v>0</v>
      </c>
      <c r="N24" s="23">
        <v>0</v>
      </c>
      <c r="O24" s="23">
        <f>J24*1.04-J24</f>
        <v>265.14000000000033</v>
      </c>
      <c r="P24" s="23">
        <f>+L24+N24</f>
        <v>0</v>
      </c>
      <c r="Q24" s="23">
        <f>+K24+L24+O24</f>
        <v>79807.14</v>
      </c>
      <c r="R24" s="24">
        <f>J24*1.04-J24</f>
        <v>265.14000000000033</v>
      </c>
    </row>
    <row r="25" spans="1:18" ht="25.5" customHeight="1" x14ac:dyDescent="0.25">
      <c r="A25" s="72"/>
      <c r="B25" s="18" t="s">
        <v>56</v>
      </c>
      <c r="C25" s="41" t="s">
        <v>55</v>
      </c>
      <c r="D25" s="20">
        <v>43420</v>
      </c>
      <c r="E25" s="21">
        <v>2</v>
      </c>
      <c r="F25" s="22" t="s">
        <v>22</v>
      </c>
      <c r="G25" s="23">
        <v>262.85000000000002</v>
      </c>
      <c r="H25" s="23">
        <f t="shared" si="3"/>
        <v>3942.7500000000005</v>
      </c>
      <c r="I25" s="23">
        <v>3500</v>
      </c>
      <c r="J25" s="23">
        <f t="shared" si="4"/>
        <v>7885.5000000000009</v>
      </c>
      <c r="K25" s="23">
        <f t="shared" si="1"/>
        <v>94626.000000000015</v>
      </c>
      <c r="L25" s="23"/>
      <c r="M25" s="23">
        <v>0</v>
      </c>
      <c r="N25" s="23">
        <v>0</v>
      </c>
      <c r="O25" s="23">
        <f>J25*1.04-J25</f>
        <v>315.42000000000098</v>
      </c>
      <c r="P25" s="23">
        <f>+L25+N25</f>
        <v>0</v>
      </c>
      <c r="Q25" s="23">
        <f>+K25+L25+O25</f>
        <v>94941.420000000013</v>
      </c>
      <c r="R25" s="24">
        <f>J25*1.04-J25</f>
        <v>315.42000000000098</v>
      </c>
    </row>
    <row r="26" spans="1:18" ht="25.5" customHeight="1" x14ac:dyDescent="0.25">
      <c r="A26" s="72"/>
      <c r="B26" s="18" t="s">
        <v>57</v>
      </c>
      <c r="C26" s="41" t="s">
        <v>43</v>
      </c>
      <c r="D26" s="20">
        <v>43420</v>
      </c>
      <c r="E26" s="21">
        <v>2</v>
      </c>
      <c r="F26" s="22" t="s">
        <v>22</v>
      </c>
      <c r="G26" s="23">
        <v>189.77</v>
      </c>
      <c r="H26" s="23">
        <f t="shared" si="3"/>
        <v>2846.55</v>
      </c>
      <c r="I26" s="23">
        <v>2706</v>
      </c>
      <c r="J26" s="23">
        <f t="shared" si="4"/>
        <v>5693.1</v>
      </c>
      <c r="K26" s="23">
        <f t="shared" si="1"/>
        <v>68317.200000000012</v>
      </c>
      <c r="L26" s="23"/>
      <c r="M26" s="23">
        <v>0</v>
      </c>
      <c r="N26" s="23">
        <v>0</v>
      </c>
      <c r="O26" s="23">
        <f>J26*1.04-J26</f>
        <v>227.72400000000016</v>
      </c>
      <c r="P26" s="23">
        <f>+L26+N26</f>
        <v>0</v>
      </c>
      <c r="Q26" s="23">
        <f>+K26+L26+O26</f>
        <v>68544.924000000014</v>
      </c>
      <c r="R26" s="24">
        <f>J26*1.04-J26</f>
        <v>227.72400000000016</v>
      </c>
    </row>
    <row r="27" spans="1:18" ht="25.5" customHeight="1" thickBot="1" x14ac:dyDescent="0.3">
      <c r="A27" s="73"/>
      <c r="B27" s="51" t="s">
        <v>58</v>
      </c>
      <c r="C27" s="57" t="s">
        <v>59</v>
      </c>
      <c r="D27" s="44">
        <v>43409</v>
      </c>
      <c r="E27" s="45">
        <v>1</v>
      </c>
      <c r="F27" s="46" t="s">
        <v>22</v>
      </c>
      <c r="G27" s="47">
        <v>180.9</v>
      </c>
      <c r="H27" s="47">
        <f t="shared" si="3"/>
        <v>2713.5</v>
      </c>
      <c r="I27" s="47">
        <v>2500.1999999999998</v>
      </c>
      <c r="J27" s="47">
        <f t="shared" si="4"/>
        <v>5427</v>
      </c>
      <c r="K27" s="47">
        <f t="shared" si="1"/>
        <v>65124</v>
      </c>
      <c r="L27" s="47"/>
      <c r="M27" s="47">
        <v>0</v>
      </c>
      <c r="N27" s="47">
        <v>0</v>
      </c>
      <c r="O27" s="47">
        <f>J27*1.04-J27</f>
        <v>217.07999999999993</v>
      </c>
      <c r="P27" s="47">
        <f>+L27+N27</f>
        <v>0</v>
      </c>
      <c r="Q27" s="47">
        <f>+K27+L27+O27</f>
        <v>65341.08</v>
      </c>
      <c r="R27" s="48">
        <f>J27*1.04-J27</f>
        <v>217.07999999999993</v>
      </c>
    </row>
    <row r="28" spans="1:18" ht="7.5" customHeight="1" thickBot="1" x14ac:dyDescent="0.3">
      <c r="A28" s="58"/>
      <c r="B28" s="49"/>
      <c r="F28" s="49"/>
    </row>
    <row r="29" spans="1:18" ht="25.5" customHeight="1" x14ac:dyDescent="0.25">
      <c r="A29" s="78" t="s">
        <v>60</v>
      </c>
      <c r="B29" s="10" t="s">
        <v>61</v>
      </c>
      <c r="C29" s="11" t="s">
        <v>62</v>
      </c>
      <c r="D29" s="12">
        <v>39787</v>
      </c>
      <c r="E29" s="13">
        <v>6</v>
      </c>
      <c r="F29" s="14" t="s">
        <v>22</v>
      </c>
      <c r="G29" s="16">
        <v>275.18</v>
      </c>
      <c r="H29" s="16">
        <f>G29*15</f>
        <v>4127.7</v>
      </c>
      <c r="I29" s="16">
        <v>3438.2</v>
      </c>
      <c r="J29" s="16">
        <f t="shared" ref="J29:J54" si="5">H29*2</f>
        <v>8255.4</v>
      </c>
      <c r="K29" s="16">
        <f t="shared" ref="K29:K64" si="6">J29*12</f>
        <v>99064.799999999988</v>
      </c>
      <c r="L29" s="16"/>
      <c r="M29" s="16">
        <v>0</v>
      </c>
      <c r="N29" s="16">
        <v>0</v>
      </c>
      <c r="O29" s="16">
        <f>J29*1.04-J29</f>
        <v>330.21600000000035</v>
      </c>
      <c r="P29" s="16">
        <f>+L29+N29</f>
        <v>0</v>
      </c>
      <c r="Q29" s="16">
        <f>+K29+L29+O29</f>
        <v>99395.015999999989</v>
      </c>
      <c r="R29" s="17">
        <f>J29*1.04-J29</f>
        <v>330.21600000000035</v>
      </c>
    </row>
    <row r="30" spans="1:18" ht="25.5" customHeight="1" x14ac:dyDescent="0.25">
      <c r="A30" s="79"/>
      <c r="B30" s="18" t="s">
        <v>63</v>
      </c>
      <c r="C30" s="41" t="s">
        <v>64</v>
      </c>
      <c r="D30" s="20">
        <v>37271</v>
      </c>
      <c r="E30" s="21">
        <v>3</v>
      </c>
      <c r="F30" s="22" t="s">
        <v>22</v>
      </c>
      <c r="G30" s="23">
        <v>369.19</v>
      </c>
      <c r="H30" s="23">
        <f t="shared" ref="H30:H53" si="7">G30*15</f>
        <v>5537.85</v>
      </c>
      <c r="I30" s="23">
        <v>4805</v>
      </c>
      <c r="J30" s="23">
        <f t="shared" si="5"/>
        <v>11075.7</v>
      </c>
      <c r="K30" s="23">
        <f t="shared" si="6"/>
        <v>132908.40000000002</v>
      </c>
      <c r="L30" s="23"/>
      <c r="M30" s="23">
        <v>0</v>
      </c>
      <c r="N30" s="23">
        <v>0</v>
      </c>
      <c r="O30" s="23">
        <f>J30*1.04-J30</f>
        <v>443.02800000000025</v>
      </c>
      <c r="P30" s="23">
        <f>+L30+N30</f>
        <v>0</v>
      </c>
      <c r="Q30" s="23">
        <f>+K30+L30+O30</f>
        <v>133351.42800000001</v>
      </c>
      <c r="R30" s="24">
        <f>J30*1.04-J30</f>
        <v>443.02800000000025</v>
      </c>
    </row>
    <row r="31" spans="1:18" ht="25.5" customHeight="1" x14ac:dyDescent="0.25">
      <c r="A31" s="79"/>
      <c r="B31" s="18" t="s">
        <v>65</v>
      </c>
      <c r="C31" s="41" t="s">
        <v>66</v>
      </c>
      <c r="D31" s="20">
        <v>37257</v>
      </c>
      <c r="E31" s="21">
        <v>6</v>
      </c>
      <c r="F31" s="22" t="s">
        <v>22</v>
      </c>
      <c r="G31" s="23">
        <v>380.7</v>
      </c>
      <c r="H31" s="23">
        <f t="shared" si="7"/>
        <v>5710.5</v>
      </c>
      <c r="I31" s="23">
        <v>4941.2</v>
      </c>
      <c r="J31" s="23">
        <f t="shared" si="5"/>
        <v>11421</v>
      </c>
      <c r="K31" s="23">
        <f t="shared" si="6"/>
        <v>137052</v>
      </c>
      <c r="L31" s="23"/>
      <c r="M31" s="23">
        <v>0</v>
      </c>
      <c r="N31" s="23">
        <v>0</v>
      </c>
      <c r="O31" s="23">
        <f>J31*1.04-J31</f>
        <v>456.84000000000015</v>
      </c>
      <c r="P31" s="23">
        <f>+L31+N31</f>
        <v>0</v>
      </c>
      <c r="Q31" s="23">
        <f>+K31+L31+O31</f>
        <v>137508.84</v>
      </c>
      <c r="R31" s="24">
        <f>J31*1.04-J31</f>
        <v>456.84000000000015</v>
      </c>
    </row>
    <row r="32" spans="1:18" ht="25.5" customHeight="1" x14ac:dyDescent="0.25">
      <c r="A32" s="79"/>
      <c r="B32" s="18" t="s">
        <v>67</v>
      </c>
      <c r="C32" s="41" t="s">
        <v>68</v>
      </c>
      <c r="D32" s="20">
        <v>43435</v>
      </c>
      <c r="E32" s="21">
        <v>1</v>
      </c>
      <c r="F32" s="22" t="s">
        <v>22</v>
      </c>
      <c r="G32" s="23">
        <v>224.18</v>
      </c>
      <c r="H32" s="23">
        <f t="shared" si="7"/>
        <v>3362.7000000000003</v>
      </c>
      <c r="I32" s="23">
        <v>3128</v>
      </c>
      <c r="J32" s="23">
        <f t="shared" si="5"/>
        <v>6725.4000000000005</v>
      </c>
      <c r="K32" s="23">
        <f t="shared" si="6"/>
        <v>80704.800000000003</v>
      </c>
      <c r="L32" s="23"/>
      <c r="M32" s="23">
        <v>0</v>
      </c>
      <c r="N32" s="23">
        <v>0</v>
      </c>
      <c r="O32" s="23">
        <f>J32*1.04-J32</f>
        <v>269.01600000000053</v>
      </c>
      <c r="P32" s="23">
        <f>+L32+N32</f>
        <v>0</v>
      </c>
      <c r="Q32" s="23">
        <f>+K32+L32+O32</f>
        <v>80973.816000000006</v>
      </c>
      <c r="R32" s="24">
        <f>J32*1.04-J32</f>
        <v>269.01600000000053</v>
      </c>
    </row>
    <row r="33" spans="1:18" ht="25.5" customHeight="1" x14ac:dyDescent="0.25">
      <c r="A33" s="79"/>
      <c r="B33" s="59" t="s">
        <v>69</v>
      </c>
      <c r="C33" s="60" t="s">
        <v>70</v>
      </c>
      <c r="D33" s="61">
        <v>37288</v>
      </c>
      <c r="E33" s="62">
        <v>3</v>
      </c>
      <c r="F33" s="63" t="s">
        <v>71</v>
      </c>
      <c r="G33" s="64">
        <v>369.2</v>
      </c>
      <c r="H33" s="65">
        <f t="shared" si="7"/>
        <v>5538</v>
      </c>
      <c r="I33" s="64">
        <v>4805.2</v>
      </c>
      <c r="J33" s="64">
        <f t="shared" si="5"/>
        <v>11076</v>
      </c>
      <c r="K33" s="64">
        <f t="shared" si="6"/>
        <v>132912</v>
      </c>
      <c r="L33" s="65"/>
      <c r="M33" s="64"/>
      <c r="N33" s="66">
        <v>5907.2</v>
      </c>
      <c r="O33" s="64">
        <f>J33*1.04-J33</f>
        <v>443.04000000000087</v>
      </c>
      <c r="P33" s="65">
        <f>+L33+N33</f>
        <v>5907.2</v>
      </c>
      <c r="Q33" s="64">
        <f>+K33+L33+O33</f>
        <v>133355.04</v>
      </c>
      <c r="R33" s="67">
        <f>J33*1.04-J33</f>
        <v>443.04000000000087</v>
      </c>
    </row>
    <row r="34" spans="1:18" ht="25.5" customHeight="1" x14ac:dyDescent="0.25">
      <c r="A34" s="79"/>
      <c r="B34" s="18" t="s">
        <v>72</v>
      </c>
      <c r="C34" s="41" t="s">
        <v>73</v>
      </c>
      <c r="D34" s="20">
        <v>38143</v>
      </c>
      <c r="E34" s="21">
        <v>6</v>
      </c>
      <c r="F34" s="22" t="s">
        <v>22</v>
      </c>
      <c r="G34" s="23">
        <v>299.01</v>
      </c>
      <c r="H34" s="23">
        <f t="shared" si="7"/>
        <v>4485.1499999999996</v>
      </c>
      <c r="I34" s="23">
        <v>3961.8</v>
      </c>
      <c r="J34" s="23">
        <f t="shared" si="5"/>
        <v>8970.2999999999993</v>
      </c>
      <c r="K34" s="23">
        <f t="shared" si="6"/>
        <v>107643.59999999999</v>
      </c>
      <c r="L34" s="23"/>
      <c r="M34" s="23">
        <v>0</v>
      </c>
      <c r="N34" s="23">
        <v>0</v>
      </c>
      <c r="O34" s="23">
        <f>J34*1.04-J34</f>
        <v>358.8119999999999</v>
      </c>
      <c r="P34" s="23">
        <f>+L34+N34</f>
        <v>0</v>
      </c>
      <c r="Q34" s="23">
        <f>+K34+L34+O34</f>
        <v>108002.412</v>
      </c>
      <c r="R34" s="24">
        <f>J34*1.04-J34</f>
        <v>358.8119999999999</v>
      </c>
    </row>
    <row r="35" spans="1:18" ht="25.5" customHeight="1" x14ac:dyDescent="0.25">
      <c r="A35" s="79"/>
      <c r="B35" s="18" t="s">
        <v>74</v>
      </c>
      <c r="C35" s="19" t="s">
        <v>75</v>
      </c>
      <c r="D35" s="20">
        <v>43389</v>
      </c>
      <c r="E35" s="21">
        <v>2</v>
      </c>
      <c r="F35" s="22" t="s">
        <v>22</v>
      </c>
      <c r="G35" s="23">
        <v>408.28</v>
      </c>
      <c r="H35" s="23">
        <f t="shared" si="7"/>
        <v>6124.2</v>
      </c>
      <c r="I35" s="23">
        <v>5267.8</v>
      </c>
      <c r="J35" s="23">
        <f t="shared" si="5"/>
        <v>12248.4</v>
      </c>
      <c r="K35" s="23">
        <f t="shared" si="6"/>
        <v>146980.79999999999</v>
      </c>
      <c r="L35" s="23"/>
      <c r="M35" s="23">
        <v>0</v>
      </c>
      <c r="N35" s="23">
        <v>0</v>
      </c>
      <c r="O35" s="23">
        <f>J35*1.04-J35</f>
        <v>489.93599999999969</v>
      </c>
      <c r="P35" s="23">
        <f>+L35+N35</f>
        <v>0</v>
      </c>
      <c r="Q35" s="23">
        <f>+K35+L35+O35</f>
        <v>147470.73599999998</v>
      </c>
      <c r="R35" s="24">
        <f>J35*1.04-J35</f>
        <v>489.93599999999969</v>
      </c>
    </row>
    <row r="36" spans="1:18" ht="25.5" customHeight="1" x14ac:dyDescent="0.25">
      <c r="A36" s="79"/>
      <c r="B36" s="53" t="s">
        <v>76</v>
      </c>
      <c r="C36" s="41" t="s">
        <v>77</v>
      </c>
      <c r="D36" s="20">
        <v>39455</v>
      </c>
      <c r="E36" s="21">
        <v>1</v>
      </c>
      <c r="F36" s="54" t="s">
        <v>22</v>
      </c>
      <c r="G36" s="23">
        <v>240.02</v>
      </c>
      <c r="H36" s="23">
        <f t="shared" si="7"/>
        <v>3600.3</v>
      </c>
      <c r="I36" s="23">
        <v>3331.8</v>
      </c>
      <c r="J36" s="23">
        <f t="shared" si="5"/>
        <v>7200.6</v>
      </c>
      <c r="K36" s="23">
        <f t="shared" si="6"/>
        <v>86407.200000000012</v>
      </c>
      <c r="L36" s="23"/>
      <c r="M36" s="23">
        <v>0</v>
      </c>
      <c r="N36" s="23">
        <v>0</v>
      </c>
      <c r="O36" s="23">
        <f>J36*1.04-J36</f>
        <v>288.02400000000034</v>
      </c>
      <c r="P36" s="23">
        <f>+L36+N36</f>
        <v>0</v>
      </c>
      <c r="Q36" s="23">
        <f>+K36+L36+O36</f>
        <v>86695.224000000017</v>
      </c>
      <c r="R36" s="24">
        <f>J36*1.04-J36</f>
        <v>288.02400000000034</v>
      </c>
    </row>
    <row r="37" spans="1:18" ht="25.5" customHeight="1" x14ac:dyDescent="0.25">
      <c r="A37" s="79"/>
      <c r="B37" s="18" t="s">
        <v>78</v>
      </c>
      <c r="C37" s="41" t="s">
        <v>79</v>
      </c>
      <c r="D37" s="20">
        <v>37143</v>
      </c>
      <c r="E37" s="21">
        <v>7</v>
      </c>
      <c r="F37" s="22" t="s">
        <v>22</v>
      </c>
      <c r="G37" s="23">
        <v>257.94</v>
      </c>
      <c r="H37" s="23">
        <f t="shared" si="7"/>
        <v>3869.1</v>
      </c>
      <c r="I37" s="23">
        <v>3436.8</v>
      </c>
      <c r="J37" s="23">
        <f t="shared" si="5"/>
        <v>7738.2</v>
      </c>
      <c r="K37" s="23">
        <f t="shared" si="6"/>
        <v>92858.4</v>
      </c>
      <c r="L37" s="23"/>
      <c r="M37" s="23">
        <v>0</v>
      </c>
      <c r="N37" s="23">
        <v>0</v>
      </c>
      <c r="O37" s="23">
        <f>J37*1.04-J37</f>
        <v>309.52800000000025</v>
      </c>
      <c r="P37" s="23">
        <f>+L37+N37</f>
        <v>0</v>
      </c>
      <c r="Q37" s="23">
        <f>+K37+L37+O37</f>
        <v>93167.928</v>
      </c>
      <c r="R37" s="24">
        <f>J37*1.04-J37</f>
        <v>309.52800000000025</v>
      </c>
    </row>
    <row r="38" spans="1:18" ht="25.5" customHeight="1" x14ac:dyDescent="0.25">
      <c r="A38" s="79"/>
      <c r="B38" s="18" t="s">
        <v>80</v>
      </c>
      <c r="C38" s="41" t="s">
        <v>66</v>
      </c>
      <c r="D38" s="20">
        <v>39182</v>
      </c>
      <c r="E38" s="21">
        <v>6</v>
      </c>
      <c r="F38" s="22" t="s">
        <v>22</v>
      </c>
      <c r="G38" s="23">
        <v>274.62</v>
      </c>
      <c r="H38" s="23">
        <f t="shared" si="7"/>
        <v>4119.3</v>
      </c>
      <c r="I38" s="23">
        <v>3651.2</v>
      </c>
      <c r="J38" s="23">
        <f t="shared" si="5"/>
        <v>8238.6</v>
      </c>
      <c r="K38" s="23">
        <f t="shared" si="6"/>
        <v>98863.200000000012</v>
      </c>
      <c r="L38" s="23"/>
      <c r="M38" s="23">
        <v>0</v>
      </c>
      <c r="N38" s="23">
        <v>0</v>
      </c>
      <c r="O38" s="23">
        <f>J38*1.04-J38</f>
        <v>329.54399999999987</v>
      </c>
      <c r="P38" s="23">
        <f>+L38+N38</f>
        <v>0</v>
      </c>
      <c r="Q38" s="23">
        <f>+K38+L38+O38</f>
        <v>99192.744000000006</v>
      </c>
      <c r="R38" s="24">
        <f>J38*1.04-J38</f>
        <v>329.54399999999987</v>
      </c>
    </row>
    <row r="39" spans="1:18" ht="25.5" customHeight="1" x14ac:dyDescent="0.25">
      <c r="A39" s="79"/>
      <c r="B39" s="18" t="s">
        <v>81</v>
      </c>
      <c r="C39" s="41" t="s">
        <v>66</v>
      </c>
      <c r="D39" s="20">
        <v>41153</v>
      </c>
      <c r="E39" s="21">
        <v>6</v>
      </c>
      <c r="F39" s="22" t="s">
        <v>22</v>
      </c>
      <c r="G39" s="23">
        <v>274.62</v>
      </c>
      <c r="H39" s="23">
        <f t="shared" si="7"/>
        <v>4119.3</v>
      </c>
      <c r="I39" s="23">
        <v>3651.4</v>
      </c>
      <c r="J39" s="23">
        <f t="shared" si="5"/>
        <v>8238.6</v>
      </c>
      <c r="K39" s="23">
        <f t="shared" si="6"/>
        <v>98863.200000000012</v>
      </c>
      <c r="L39" s="23"/>
      <c r="M39" s="23">
        <v>0</v>
      </c>
      <c r="N39" s="23">
        <v>0</v>
      </c>
      <c r="O39" s="23">
        <f>J39*1.04-J39</f>
        <v>329.54399999999987</v>
      </c>
      <c r="P39" s="23">
        <f>+L39+N39</f>
        <v>0</v>
      </c>
      <c r="Q39" s="23">
        <f>+K39+L39+O39</f>
        <v>99192.744000000006</v>
      </c>
      <c r="R39" s="24">
        <f>J39*1.04-J39</f>
        <v>329.54399999999987</v>
      </c>
    </row>
    <row r="40" spans="1:18" ht="25.5" customHeight="1" x14ac:dyDescent="0.25">
      <c r="A40" s="79"/>
      <c r="B40" s="18" t="s">
        <v>82</v>
      </c>
      <c r="C40" s="41" t="s">
        <v>83</v>
      </c>
      <c r="D40" s="20">
        <v>41153</v>
      </c>
      <c r="E40" s="21">
        <v>1</v>
      </c>
      <c r="F40" s="22" t="s">
        <v>22</v>
      </c>
      <c r="G40" s="23">
        <v>262.85000000000002</v>
      </c>
      <c r="H40" s="23">
        <f t="shared" si="7"/>
        <v>3942.7500000000005</v>
      </c>
      <c r="I40" s="23">
        <v>3500</v>
      </c>
      <c r="J40" s="23">
        <f t="shared" si="5"/>
        <v>7885.5000000000009</v>
      </c>
      <c r="K40" s="23">
        <f t="shared" si="6"/>
        <v>94626.000000000015</v>
      </c>
      <c r="L40" s="23"/>
      <c r="M40" s="23">
        <v>0</v>
      </c>
      <c r="N40" s="23">
        <v>0</v>
      </c>
      <c r="O40" s="23">
        <f>J40*1.04-J40</f>
        <v>315.42000000000098</v>
      </c>
      <c r="P40" s="23">
        <f>+L40+N40</f>
        <v>0</v>
      </c>
      <c r="Q40" s="23">
        <f>+K40+L40+O40</f>
        <v>94941.420000000013</v>
      </c>
      <c r="R40" s="24">
        <f>J40*1.04-J40</f>
        <v>315.42000000000098</v>
      </c>
    </row>
    <row r="41" spans="1:18" ht="25.5" customHeight="1" x14ac:dyDescent="0.25">
      <c r="A41" s="79"/>
      <c r="B41" s="18" t="s">
        <v>84</v>
      </c>
      <c r="C41" s="41" t="s">
        <v>70</v>
      </c>
      <c r="D41" s="20">
        <v>40396</v>
      </c>
      <c r="E41" s="21">
        <v>3</v>
      </c>
      <c r="F41" s="22" t="s">
        <v>22</v>
      </c>
      <c r="G41" s="23">
        <v>302.14999999999998</v>
      </c>
      <c r="H41" s="23">
        <f t="shared" si="7"/>
        <v>4532.25</v>
      </c>
      <c r="I41" s="23">
        <v>4000</v>
      </c>
      <c r="J41" s="23">
        <f t="shared" si="5"/>
        <v>9064.5</v>
      </c>
      <c r="K41" s="23">
        <f t="shared" si="6"/>
        <v>108774</v>
      </c>
      <c r="L41" s="23"/>
      <c r="M41" s="23">
        <v>0</v>
      </c>
      <c r="N41" s="23">
        <v>0</v>
      </c>
      <c r="O41" s="23">
        <f>J41*1.04-J41</f>
        <v>362.57999999999993</v>
      </c>
      <c r="P41" s="23">
        <f>+L41+N41</f>
        <v>0</v>
      </c>
      <c r="Q41" s="23">
        <f>+K41+L41+O41</f>
        <v>109136.58</v>
      </c>
      <c r="R41" s="24">
        <f>J41*1.04-J41</f>
        <v>362.57999999999993</v>
      </c>
    </row>
    <row r="42" spans="1:18" ht="25.5" customHeight="1" x14ac:dyDescent="0.25">
      <c r="A42" s="79"/>
      <c r="B42" s="18" t="s">
        <v>85</v>
      </c>
      <c r="C42" s="41" t="s">
        <v>79</v>
      </c>
      <c r="D42" s="20">
        <v>41309</v>
      </c>
      <c r="E42" s="21">
        <v>7</v>
      </c>
      <c r="F42" s="22" t="s">
        <v>22</v>
      </c>
      <c r="G42" s="23">
        <v>233.44</v>
      </c>
      <c r="H42" s="23">
        <f t="shared" si="7"/>
        <v>3501.6</v>
      </c>
      <c r="I42" s="23">
        <v>3247</v>
      </c>
      <c r="J42" s="23">
        <f t="shared" si="5"/>
        <v>7003.2</v>
      </c>
      <c r="K42" s="23">
        <f t="shared" si="6"/>
        <v>84038.399999999994</v>
      </c>
      <c r="L42" s="23"/>
      <c r="M42" s="23">
        <v>0</v>
      </c>
      <c r="N42" s="23">
        <v>0</v>
      </c>
      <c r="O42" s="23">
        <f>J42*1.04-J42</f>
        <v>280.12800000000061</v>
      </c>
      <c r="P42" s="23">
        <f>+L42+N42</f>
        <v>0</v>
      </c>
      <c r="Q42" s="23">
        <f>+K42+L42+O42</f>
        <v>84318.527999999991</v>
      </c>
      <c r="R42" s="24">
        <f>J42*1.04-J42</f>
        <v>280.12800000000061</v>
      </c>
    </row>
    <row r="43" spans="1:18" ht="25.5" customHeight="1" x14ac:dyDescent="0.25">
      <c r="A43" s="79"/>
      <c r="B43" s="18" t="s">
        <v>86</v>
      </c>
      <c r="C43" s="41" t="s">
        <v>79</v>
      </c>
      <c r="D43" s="20">
        <v>41325</v>
      </c>
      <c r="E43" s="21">
        <v>7</v>
      </c>
      <c r="F43" s="22" t="s">
        <v>22</v>
      </c>
      <c r="G43" s="23">
        <v>224.91</v>
      </c>
      <c r="H43" s="23">
        <f t="shared" si="7"/>
        <v>3373.65</v>
      </c>
      <c r="I43" s="23">
        <v>3137.4</v>
      </c>
      <c r="J43" s="23">
        <f t="shared" si="5"/>
        <v>6747.3</v>
      </c>
      <c r="K43" s="23">
        <f t="shared" si="6"/>
        <v>80967.600000000006</v>
      </c>
      <c r="L43" s="23"/>
      <c r="M43" s="23">
        <v>0</v>
      </c>
      <c r="N43" s="23">
        <v>0</v>
      </c>
      <c r="O43" s="23">
        <f>J43*1.04-J43</f>
        <v>269.89199999999983</v>
      </c>
      <c r="P43" s="23">
        <f>+L43+N43</f>
        <v>0</v>
      </c>
      <c r="Q43" s="23">
        <f>+K43+L43+O43</f>
        <v>81237.491999999998</v>
      </c>
      <c r="R43" s="24">
        <f>J43*1.04-J43</f>
        <v>269.89199999999983</v>
      </c>
    </row>
    <row r="44" spans="1:18" ht="25.5" customHeight="1" x14ac:dyDescent="0.25">
      <c r="A44" s="79"/>
      <c r="B44" s="18" t="s">
        <v>87</v>
      </c>
      <c r="C44" s="41" t="s">
        <v>88</v>
      </c>
      <c r="D44" s="20">
        <v>41422</v>
      </c>
      <c r="E44" s="21">
        <v>1</v>
      </c>
      <c r="F44" s="22" t="s">
        <v>22</v>
      </c>
      <c r="G44" s="23">
        <v>214.22</v>
      </c>
      <c r="H44" s="23">
        <f t="shared" si="7"/>
        <v>3213.3</v>
      </c>
      <c r="I44" s="23">
        <v>3000</v>
      </c>
      <c r="J44" s="23">
        <f t="shared" si="5"/>
        <v>6426.6</v>
      </c>
      <c r="K44" s="23">
        <f t="shared" si="6"/>
        <v>77119.200000000012</v>
      </c>
      <c r="L44" s="23"/>
      <c r="M44" s="23">
        <v>0</v>
      </c>
      <c r="N44" s="23">
        <v>0</v>
      </c>
      <c r="O44" s="23">
        <f>J44*1.04-J44</f>
        <v>257.06400000000031</v>
      </c>
      <c r="P44" s="23">
        <f>+L44+N44</f>
        <v>0</v>
      </c>
      <c r="Q44" s="23">
        <f>+K44+L44+O44</f>
        <v>77376.26400000001</v>
      </c>
      <c r="R44" s="24">
        <f>J44*1.04-J44</f>
        <v>257.06400000000031</v>
      </c>
    </row>
    <row r="45" spans="1:18" ht="25.5" customHeight="1" x14ac:dyDescent="0.25">
      <c r="A45" s="79"/>
      <c r="B45" s="18" t="s">
        <v>89</v>
      </c>
      <c r="C45" s="41" t="s">
        <v>64</v>
      </c>
      <c r="D45" s="20">
        <v>41450</v>
      </c>
      <c r="E45" s="21">
        <v>3</v>
      </c>
      <c r="F45" s="22" t="s">
        <v>22</v>
      </c>
      <c r="G45" s="23">
        <v>343.42</v>
      </c>
      <c r="H45" s="23">
        <f t="shared" si="7"/>
        <v>5151.3</v>
      </c>
      <c r="I45" s="23">
        <v>4500</v>
      </c>
      <c r="J45" s="23">
        <f t="shared" si="5"/>
        <v>10302.6</v>
      </c>
      <c r="K45" s="23">
        <f t="shared" si="6"/>
        <v>123631.20000000001</v>
      </c>
      <c r="L45" s="23"/>
      <c r="M45" s="23">
        <v>0</v>
      </c>
      <c r="N45" s="23">
        <v>0</v>
      </c>
      <c r="O45" s="23">
        <f>J45*1.04-J45</f>
        <v>412.10400000000118</v>
      </c>
      <c r="P45" s="23">
        <f>+L45+N45</f>
        <v>0</v>
      </c>
      <c r="Q45" s="23">
        <f>+K45+L45+O45</f>
        <v>124043.30400000002</v>
      </c>
      <c r="R45" s="24">
        <f>J45*1.04-J45</f>
        <v>412.10400000000118</v>
      </c>
    </row>
    <row r="46" spans="1:18" ht="25.5" customHeight="1" x14ac:dyDescent="0.25">
      <c r="A46" s="79"/>
      <c r="B46" s="18" t="s">
        <v>90</v>
      </c>
      <c r="C46" s="41" t="s">
        <v>79</v>
      </c>
      <c r="D46" s="20">
        <v>42520</v>
      </c>
      <c r="E46" s="21">
        <v>7</v>
      </c>
      <c r="F46" s="22" t="s">
        <v>22</v>
      </c>
      <c r="G46" s="23">
        <v>257.93</v>
      </c>
      <c r="H46" s="23">
        <f t="shared" si="7"/>
        <v>3868.9500000000003</v>
      </c>
      <c r="I46" s="23">
        <v>3436.8</v>
      </c>
      <c r="J46" s="23">
        <f t="shared" si="5"/>
        <v>7737.9000000000005</v>
      </c>
      <c r="K46" s="23">
        <f t="shared" si="6"/>
        <v>92854.8</v>
      </c>
      <c r="L46" s="23"/>
      <c r="M46" s="23">
        <v>0</v>
      </c>
      <c r="N46" s="23">
        <v>0</v>
      </c>
      <c r="O46" s="23">
        <f>J46*1.04-J46</f>
        <v>309.51600000000053</v>
      </c>
      <c r="P46" s="23">
        <f>+L46+N46</f>
        <v>0</v>
      </c>
      <c r="Q46" s="23">
        <f>+K46+L46+O46</f>
        <v>93164.316000000006</v>
      </c>
      <c r="R46" s="24">
        <f>J46*1.04-J46</f>
        <v>309.51600000000053</v>
      </c>
    </row>
    <row r="47" spans="1:18" ht="25.5" customHeight="1" x14ac:dyDescent="0.25">
      <c r="A47" s="79"/>
      <c r="B47" s="18" t="s">
        <v>91</v>
      </c>
      <c r="C47" s="41" t="s">
        <v>70</v>
      </c>
      <c r="D47" s="20">
        <v>43405</v>
      </c>
      <c r="E47" s="21">
        <v>5</v>
      </c>
      <c r="F47" s="22" t="s">
        <v>22</v>
      </c>
      <c r="G47" s="23">
        <v>204.65</v>
      </c>
      <c r="H47" s="23">
        <f t="shared" si="7"/>
        <v>3069.75</v>
      </c>
      <c r="I47" s="23">
        <v>2897.2</v>
      </c>
      <c r="J47" s="23">
        <f t="shared" si="5"/>
        <v>6139.5</v>
      </c>
      <c r="K47" s="23">
        <f t="shared" si="6"/>
        <v>73674</v>
      </c>
      <c r="L47" s="23"/>
      <c r="M47" s="23">
        <v>0</v>
      </c>
      <c r="N47" s="23">
        <v>0</v>
      </c>
      <c r="O47" s="23">
        <f>J47*1.04-J47</f>
        <v>245.57999999999993</v>
      </c>
      <c r="P47" s="23">
        <f>+L47+N47</f>
        <v>0</v>
      </c>
      <c r="Q47" s="23">
        <f>+K47+L47+O47</f>
        <v>73919.58</v>
      </c>
      <c r="R47" s="24">
        <f>J47*1.04-J47</f>
        <v>245.57999999999993</v>
      </c>
    </row>
    <row r="48" spans="1:18" ht="25.5" customHeight="1" x14ac:dyDescent="0.25">
      <c r="A48" s="79"/>
      <c r="B48" s="53" t="s">
        <v>92</v>
      </c>
      <c r="C48" s="41" t="s">
        <v>79</v>
      </c>
      <c r="D48" s="20">
        <v>39479</v>
      </c>
      <c r="E48" s="21">
        <v>7</v>
      </c>
      <c r="F48" s="54" t="s">
        <v>22</v>
      </c>
      <c r="G48" s="23">
        <v>224.87</v>
      </c>
      <c r="H48" s="23">
        <f t="shared" si="7"/>
        <v>3373.05</v>
      </c>
      <c r="I48" s="23">
        <v>3136.8</v>
      </c>
      <c r="J48" s="23">
        <f t="shared" si="5"/>
        <v>6746.1</v>
      </c>
      <c r="K48" s="23">
        <f t="shared" si="6"/>
        <v>80953.200000000012</v>
      </c>
      <c r="L48" s="23"/>
      <c r="M48" s="23">
        <v>0</v>
      </c>
      <c r="N48" s="23">
        <v>0</v>
      </c>
      <c r="O48" s="23">
        <f>J48*1.04-J48</f>
        <v>269.84400000000005</v>
      </c>
      <c r="P48" s="23">
        <f>+L48+N48</f>
        <v>0</v>
      </c>
      <c r="Q48" s="23">
        <f>+K48+L48+O48</f>
        <v>81223.044000000009</v>
      </c>
      <c r="R48" s="24">
        <f>J48*1.04-J48</f>
        <v>269.84400000000005</v>
      </c>
    </row>
    <row r="49" spans="1:295" ht="25.5" customHeight="1" x14ac:dyDescent="0.25">
      <c r="A49" s="79"/>
      <c r="B49" s="53" t="s">
        <v>93</v>
      </c>
      <c r="C49" s="41" t="s">
        <v>94</v>
      </c>
      <c r="D49" s="20">
        <v>43481</v>
      </c>
      <c r="E49" s="21">
        <v>1</v>
      </c>
      <c r="F49" s="54" t="s">
        <v>22</v>
      </c>
      <c r="G49" s="23">
        <v>229.79</v>
      </c>
      <c r="H49" s="23">
        <f t="shared" si="7"/>
        <v>3446.85</v>
      </c>
      <c r="I49" s="23">
        <v>3200</v>
      </c>
      <c r="J49" s="23">
        <f t="shared" si="5"/>
        <v>6893.7</v>
      </c>
      <c r="K49" s="23">
        <f t="shared" si="6"/>
        <v>82724.399999999994</v>
      </c>
      <c r="L49" s="23"/>
      <c r="M49" s="23">
        <v>0</v>
      </c>
      <c r="N49" s="23">
        <v>0</v>
      </c>
      <c r="O49" s="23">
        <f>J49*1.04-J49</f>
        <v>275.7480000000005</v>
      </c>
      <c r="P49" s="23">
        <f>+L49+N49</f>
        <v>0</v>
      </c>
      <c r="Q49" s="23">
        <f>+K49+L49+O49</f>
        <v>83000.148000000001</v>
      </c>
      <c r="R49" s="24">
        <f>J49*1.04-J49</f>
        <v>275.7480000000005</v>
      </c>
    </row>
    <row r="50" spans="1:295" ht="25.5" customHeight="1" x14ac:dyDescent="0.25">
      <c r="A50" s="79"/>
      <c r="B50" s="53" t="s">
        <v>95</v>
      </c>
      <c r="C50" s="41" t="s">
        <v>64</v>
      </c>
      <c r="D50" s="20">
        <v>43481</v>
      </c>
      <c r="E50" s="21">
        <v>3</v>
      </c>
      <c r="F50" s="54" t="s">
        <v>22</v>
      </c>
      <c r="G50" s="23">
        <v>229.79</v>
      </c>
      <c r="H50" s="23">
        <f t="shared" si="7"/>
        <v>3446.85</v>
      </c>
      <c r="I50" s="23">
        <v>3200</v>
      </c>
      <c r="J50" s="23">
        <f t="shared" si="5"/>
        <v>6893.7</v>
      </c>
      <c r="K50" s="23">
        <f t="shared" si="6"/>
        <v>82724.399999999994</v>
      </c>
      <c r="L50" s="23"/>
      <c r="M50" s="23">
        <v>0</v>
      </c>
      <c r="N50" s="23">
        <v>0</v>
      </c>
      <c r="O50" s="23">
        <f>J50*1.04-J50</f>
        <v>275.7480000000005</v>
      </c>
      <c r="P50" s="23">
        <f>+L50+N50</f>
        <v>0</v>
      </c>
      <c r="Q50" s="23">
        <f>+K50+L50+O50</f>
        <v>83000.148000000001</v>
      </c>
      <c r="R50" s="24">
        <f>J50*1.04-J50</f>
        <v>275.7480000000005</v>
      </c>
    </row>
    <row r="51" spans="1:295" ht="25.5" customHeight="1" x14ac:dyDescent="0.25">
      <c r="A51" s="79"/>
      <c r="B51" s="18" t="s">
        <v>96</v>
      </c>
      <c r="C51" s="19" t="s">
        <v>75</v>
      </c>
      <c r="D51" s="20">
        <v>43468</v>
      </c>
      <c r="E51" s="21">
        <v>2</v>
      </c>
      <c r="F51" s="22" t="s">
        <v>22</v>
      </c>
      <c r="G51" s="23">
        <v>246.72</v>
      </c>
      <c r="H51" s="23">
        <f t="shared" si="7"/>
        <v>3700.8</v>
      </c>
      <c r="I51" s="23">
        <v>3400</v>
      </c>
      <c r="J51" s="23">
        <f>H51*2</f>
        <v>7401.6</v>
      </c>
      <c r="K51" s="23">
        <f t="shared" si="6"/>
        <v>88819.200000000012</v>
      </c>
      <c r="L51" s="23"/>
      <c r="M51" s="23">
        <v>0</v>
      </c>
      <c r="N51" s="23">
        <v>0</v>
      </c>
      <c r="O51" s="23">
        <f>J51*1.04-J51</f>
        <v>296.06400000000031</v>
      </c>
      <c r="P51" s="23">
        <f>+L51+N51</f>
        <v>0</v>
      </c>
      <c r="Q51" s="23">
        <f>+K51+L51+O51</f>
        <v>89115.26400000001</v>
      </c>
      <c r="R51" s="24">
        <f>J51*1.04-J51</f>
        <v>296.06400000000031</v>
      </c>
    </row>
    <row r="52" spans="1:295" ht="25.5" customHeight="1" x14ac:dyDescent="0.25">
      <c r="A52" s="79"/>
      <c r="B52" s="18" t="s">
        <v>97</v>
      </c>
      <c r="C52" s="41" t="s">
        <v>73</v>
      </c>
      <c r="D52" s="20">
        <v>43540</v>
      </c>
      <c r="E52" s="21">
        <v>7</v>
      </c>
      <c r="F52" s="22" t="s">
        <v>22</v>
      </c>
      <c r="G52" s="23">
        <v>214.22</v>
      </c>
      <c r="H52" s="23">
        <f t="shared" si="7"/>
        <v>3213.3</v>
      </c>
      <c r="I52" s="23">
        <v>3000</v>
      </c>
      <c r="J52" s="23">
        <f>H52*2</f>
        <v>6426.6</v>
      </c>
      <c r="K52" s="23">
        <f t="shared" si="6"/>
        <v>77119.200000000012</v>
      </c>
      <c r="L52" s="23"/>
      <c r="M52" s="23">
        <v>0</v>
      </c>
      <c r="N52" s="23">
        <v>0</v>
      </c>
      <c r="O52" s="23">
        <f>J52*1.04-J52</f>
        <v>257.06400000000031</v>
      </c>
      <c r="P52" s="23">
        <f>+L52+N52</f>
        <v>0</v>
      </c>
      <c r="Q52" s="23">
        <f>+K52+L52+O52</f>
        <v>77376.26400000001</v>
      </c>
      <c r="R52" s="24">
        <f>J52*1.04-J52</f>
        <v>257.06400000000031</v>
      </c>
    </row>
    <row r="53" spans="1:295" s="40" customFormat="1" ht="25.5" customHeight="1" x14ac:dyDescent="0.25">
      <c r="A53" s="80"/>
      <c r="B53" s="33" t="s">
        <v>98</v>
      </c>
      <c r="C53" s="34" t="s">
        <v>79</v>
      </c>
      <c r="D53" s="35">
        <v>43846</v>
      </c>
      <c r="E53" s="36">
        <v>7</v>
      </c>
      <c r="F53" s="37" t="s">
        <v>22</v>
      </c>
      <c r="G53" s="38">
        <v>237.23</v>
      </c>
      <c r="H53" s="38">
        <f t="shared" si="7"/>
        <v>3558.45</v>
      </c>
      <c r="I53" s="38"/>
      <c r="J53" s="38">
        <f>H53*2</f>
        <v>7116.9</v>
      </c>
      <c r="K53" s="38">
        <f>J53*6</f>
        <v>42701.399999999994</v>
      </c>
      <c r="L53" s="38"/>
      <c r="M53" s="38"/>
      <c r="N53" s="38"/>
      <c r="O53" s="38">
        <f>J53*1.04-J53</f>
        <v>284.67600000000039</v>
      </c>
      <c r="P53" s="38"/>
      <c r="Q53" s="38">
        <f>+K53+L53+O53</f>
        <v>42986.075999999994</v>
      </c>
      <c r="R53" s="39">
        <f>J53*1.04-J53</f>
        <v>284.67600000000039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</row>
    <row r="54" spans="1:295" ht="25.5" customHeight="1" thickBot="1" x14ac:dyDescent="0.3">
      <c r="A54" s="81"/>
      <c r="B54" s="42" t="s">
        <v>99</v>
      </c>
      <c r="C54" s="43" t="s">
        <v>79</v>
      </c>
      <c r="D54" s="44">
        <v>43435</v>
      </c>
      <c r="E54" s="45">
        <v>7</v>
      </c>
      <c r="F54" s="68" t="s">
        <v>22</v>
      </c>
      <c r="G54" s="47">
        <v>99.27</v>
      </c>
      <c r="H54" s="47">
        <f>G54*15</f>
        <v>1489.05</v>
      </c>
      <c r="I54" s="47">
        <v>1553.6</v>
      </c>
      <c r="J54" s="47">
        <f t="shared" si="5"/>
        <v>2978.1</v>
      </c>
      <c r="K54" s="47">
        <f t="shared" si="6"/>
        <v>35737.199999999997</v>
      </c>
      <c r="L54" s="47"/>
      <c r="M54" s="47">
        <v>0</v>
      </c>
      <c r="N54" s="47">
        <v>0</v>
      </c>
      <c r="O54" s="47">
        <f>J54*1.04-J54</f>
        <v>119.12400000000025</v>
      </c>
      <c r="P54" s="47">
        <f>+L54+N54</f>
        <v>0</v>
      </c>
      <c r="Q54" s="47">
        <f>+K54+L54+O54</f>
        <v>35856.324000000001</v>
      </c>
      <c r="R54" s="48">
        <f>J54*1.04-J54</f>
        <v>119.12400000000025</v>
      </c>
    </row>
    <row r="55" spans="1:295" ht="7.5" customHeight="1" thickBot="1" x14ac:dyDescent="0.3">
      <c r="B55" s="49"/>
      <c r="F55" s="49"/>
    </row>
    <row r="56" spans="1:295" ht="25.5" customHeight="1" x14ac:dyDescent="0.25">
      <c r="A56" s="71" t="s">
        <v>100</v>
      </c>
      <c r="B56" s="10" t="s">
        <v>101</v>
      </c>
      <c r="C56" s="11" t="s">
        <v>102</v>
      </c>
      <c r="D56" s="12">
        <v>38059</v>
      </c>
      <c r="E56" s="13">
        <v>6</v>
      </c>
      <c r="F56" s="14" t="s">
        <v>22</v>
      </c>
      <c r="G56" s="16">
        <v>262.92</v>
      </c>
      <c r="H56" s="16">
        <f>G56*15</f>
        <v>3943.8</v>
      </c>
      <c r="I56" s="16">
        <v>3500.8</v>
      </c>
      <c r="J56" s="16">
        <f t="shared" ref="J56:J64" si="8">H56*2</f>
        <v>7887.6</v>
      </c>
      <c r="K56" s="16">
        <f t="shared" si="6"/>
        <v>94651.200000000012</v>
      </c>
      <c r="L56" s="16"/>
      <c r="M56" s="16">
        <v>0</v>
      </c>
      <c r="N56" s="16">
        <v>0</v>
      </c>
      <c r="O56" s="16">
        <f>J56*1.04-J56</f>
        <v>315.50400000000081</v>
      </c>
      <c r="P56" s="16">
        <f>+L56+N56</f>
        <v>0</v>
      </c>
      <c r="Q56" s="16">
        <f>+K56+L56+O56</f>
        <v>94966.704000000012</v>
      </c>
      <c r="R56" s="17">
        <f>J56*1.04-J56</f>
        <v>315.50400000000081</v>
      </c>
    </row>
    <row r="57" spans="1:295" ht="25.5" customHeight="1" x14ac:dyDescent="0.25">
      <c r="A57" s="72"/>
      <c r="B57" s="53" t="s">
        <v>103</v>
      </c>
      <c r="C57" s="41" t="s">
        <v>102</v>
      </c>
      <c r="D57" s="20">
        <v>40502</v>
      </c>
      <c r="E57" s="21">
        <v>6</v>
      </c>
      <c r="F57" s="22" t="s">
        <v>22</v>
      </c>
      <c r="G57" s="23">
        <v>240.02</v>
      </c>
      <c r="H57" s="23">
        <f t="shared" ref="H57:H64" si="9">G57*15</f>
        <v>3600.3</v>
      </c>
      <c r="I57" s="23">
        <v>3331.8</v>
      </c>
      <c r="J57" s="23">
        <f t="shared" si="8"/>
        <v>7200.6</v>
      </c>
      <c r="K57" s="23">
        <f t="shared" si="6"/>
        <v>86407.200000000012</v>
      </c>
      <c r="L57" s="23"/>
      <c r="M57" s="23">
        <v>0</v>
      </c>
      <c r="N57" s="23">
        <v>0</v>
      </c>
      <c r="O57" s="23">
        <f>J57*1.04-J57</f>
        <v>288.02400000000034</v>
      </c>
      <c r="P57" s="23">
        <f>+L57+N57</f>
        <v>0</v>
      </c>
      <c r="Q57" s="23">
        <f>+K57+L57+O57</f>
        <v>86695.224000000017</v>
      </c>
      <c r="R57" s="24">
        <f>J57*1.04-J57</f>
        <v>288.02400000000034</v>
      </c>
    </row>
    <row r="58" spans="1:295" ht="25.5" customHeight="1" x14ac:dyDescent="0.25">
      <c r="A58" s="72"/>
      <c r="B58" s="53" t="s">
        <v>104</v>
      </c>
      <c r="C58" s="41" t="s">
        <v>102</v>
      </c>
      <c r="D58" s="20">
        <v>41198</v>
      </c>
      <c r="E58" s="21">
        <v>6</v>
      </c>
      <c r="F58" s="22" t="s">
        <v>22</v>
      </c>
      <c r="G58" s="23">
        <v>224.91</v>
      </c>
      <c r="H58" s="23">
        <f t="shared" si="9"/>
        <v>3373.65</v>
      </c>
      <c r="I58" s="23">
        <v>3137.4</v>
      </c>
      <c r="J58" s="23">
        <f t="shared" si="8"/>
        <v>6747.3</v>
      </c>
      <c r="K58" s="23">
        <f t="shared" si="6"/>
        <v>80967.600000000006</v>
      </c>
      <c r="L58" s="23"/>
      <c r="M58" s="23">
        <v>0</v>
      </c>
      <c r="N58" s="23">
        <v>0</v>
      </c>
      <c r="O58" s="23">
        <f>J58*1.04-J58</f>
        <v>269.89199999999983</v>
      </c>
      <c r="P58" s="23">
        <f>+L58+N58</f>
        <v>0</v>
      </c>
      <c r="Q58" s="23">
        <f>+K58+L58+O58</f>
        <v>81237.491999999998</v>
      </c>
      <c r="R58" s="24">
        <f>J58*1.04-J58</f>
        <v>269.89199999999983</v>
      </c>
    </row>
    <row r="59" spans="1:295" ht="25.5" customHeight="1" x14ac:dyDescent="0.25">
      <c r="A59" s="72"/>
      <c r="B59" s="53" t="s">
        <v>105</v>
      </c>
      <c r="C59" s="41" t="s">
        <v>106</v>
      </c>
      <c r="D59" s="20">
        <v>40179</v>
      </c>
      <c r="E59" s="21">
        <v>1</v>
      </c>
      <c r="F59" s="22" t="s">
        <v>22</v>
      </c>
      <c r="G59" s="23">
        <v>342.14</v>
      </c>
      <c r="H59" s="23">
        <f t="shared" si="9"/>
        <v>5132.0999999999995</v>
      </c>
      <c r="I59" s="23">
        <v>4484.3999999999996</v>
      </c>
      <c r="J59" s="23">
        <f t="shared" si="8"/>
        <v>10264.199999999999</v>
      </c>
      <c r="K59" s="23">
        <f t="shared" si="6"/>
        <v>123170.4</v>
      </c>
      <c r="L59" s="23"/>
      <c r="M59" s="23">
        <v>0</v>
      </c>
      <c r="N59" s="23">
        <v>0</v>
      </c>
      <c r="O59" s="23">
        <f>J59*1.04-J59</f>
        <v>410.56800000000112</v>
      </c>
      <c r="P59" s="23">
        <f>+L59+N59</f>
        <v>0</v>
      </c>
      <c r="Q59" s="23">
        <f>+K59+L59+O59</f>
        <v>123580.96799999999</v>
      </c>
      <c r="R59" s="24">
        <f>J59*1.04-J59</f>
        <v>410.56800000000112</v>
      </c>
    </row>
    <row r="60" spans="1:295" s="40" customFormat="1" ht="25.5" customHeight="1" x14ac:dyDescent="0.25">
      <c r="A60" s="72"/>
      <c r="B60" s="69" t="s">
        <v>107</v>
      </c>
      <c r="C60" s="34" t="s">
        <v>102</v>
      </c>
      <c r="D60" s="35">
        <v>43132</v>
      </c>
      <c r="E60" s="36">
        <v>6</v>
      </c>
      <c r="F60" s="37" t="s">
        <v>22</v>
      </c>
      <c r="G60" s="38">
        <v>224.87</v>
      </c>
      <c r="H60" s="38">
        <f t="shared" si="9"/>
        <v>3373.05</v>
      </c>
      <c r="I60" s="38">
        <v>3136.8</v>
      </c>
      <c r="J60" s="38">
        <f t="shared" si="8"/>
        <v>6746.1</v>
      </c>
      <c r="K60" s="38">
        <f>J60*0.15</f>
        <v>1011.915</v>
      </c>
      <c r="L60" s="38"/>
      <c r="M60" s="38">
        <v>0</v>
      </c>
      <c r="N60" s="38">
        <v>0</v>
      </c>
      <c r="O60" s="38">
        <f>J60*1.04-J60</f>
        <v>269.84400000000005</v>
      </c>
      <c r="P60" s="38">
        <f>+L60+N60</f>
        <v>0</v>
      </c>
      <c r="Q60" s="38">
        <f>+K60+L60+O60</f>
        <v>1281.759</v>
      </c>
      <c r="R60" s="39">
        <f>J60*1.04-J60</f>
        <v>269.84400000000005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</row>
    <row r="61" spans="1:295" ht="25.5" customHeight="1" x14ac:dyDescent="0.25">
      <c r="A61" s="72"/>
      <c r="B61" s="18" t="s">
        <v>108</v>
      </c>
      <c r="C61" s="41" t="s">
        <v>102</v>
      </c>
      <c r="D61" s="20">
        <v>41594</v>
      </c>
      <c r="E61" s="21">
        <v>6</v>
      </c>
      <c r="F61" s="22" t="s">
        <v>22</v>
      </c>
      <c r="G61" s="23">
        <v>213.47</v>
      </c>
      <c r="H61" s="23">
        <f t="shared" si="9"/>
        <v>3202.05</v>
      </c>
      <c r="I61" s="23">
        <v>2874.8</v>
      </c>
      <c r="J61" s="23">
        <f t="shared" si="8"/>
        <v>6404.1</v>
      </c>
      <c r="K61" s="23">
        <f t="shared" si="6"/>
        <v>76849.200000000012</v>
      </c>
      <c r="L61" s="23"/>
      <c r="M61" s="23">
        <v>0</v>
      </c>
      <c r="N61" s="23">
        <v>0</v>
      </c>
      <c r="O61" s="23">
        <f>J61*1.04-J61</f>
        <v>256.16400000000067</v>
      </c>
      <c r="P61" s="23">
        <f>+L61+N61</f>
        <v>0</v>
      </c>
      <c r="Q61" s="23">
        <f>+K61+L61+O61</f>
        <v>77105.364000000016</v>
      </c>
      <c r="R61" s="24">
        <f>J61*1.04-J61</f>
        <v>256.16400000000067</v>
      </c>
    </row>
    <row r="62" spans="1:295" ht="25.5" customHeight="1" x14ac:dyDescent="0.25">
      <c r="A62" s="72"/>
      <c r="B62" s="53" t="s">
        <v>109</v>
      </c>
      <c r="C62" s="41" t="s">
        <v>102</v>
      </c>
      <c r="D62" s="20">
        <v>41898</v>
      </c>
      <c r="E62" s="21">
        <v>6</v>
      </c>
      <c r="F62" s="22" t="s">
        <v>22</v>
      </c>
      <c r="G62" s="23">
        <v>213.47</v>
      </c>
      <c r="H62" s="23">
        <f t="shared" si="9"/>
        <v>3202.05</v>
      </c>
      <c r="I62" s="23">
        <v>2775</v>
      </c>
      <c r="J62" s="23">
        <f t="shared" si="8"/>
        <v>6404.1</v>
      </c>
      <c r="K62" s="23">
        <f t="shared" si="6"/>
        <v>76849.200000000012</v>
      </c>
      <c r="L62" s="23"/>
      <c r="M62" s="23">
        <v>0</v>
      </c>
      <c r="N62" s="23">
        <v>0</v>
      </c>
      <c r="O62" s="23">
        <f>J62*1.04-J62</f>
        <v>256.16400000000067</v>
      </c>
      <c r="P62" s="23">
        <f>+L62+N62</f>
        <v>0</v>
      </c>
      <c r="Q62" s="23">
        <f>+K62+L62+O62</f>
        <v>77105.364000000016</v>
      </c>
      <c r="R62" s="24">
        <f>J62*1.04-J62</f>
        <v>256.16400000000067</v>
      </c>
    </row>
    <row r="63" spans="1:295" ht="25.5" customHeight="1" x14ac:dyDescent="0.25">
      <c r="A63" s="72"/>
      <c r="B63" s="18" t="s">
        <v>110</v>
      </c>
      <c r="C63" s="70" t="s">
        <v>111</v>
      </c>
      <c r="D63" s="20">
        <v>39797</v>
      </c>
      <c r="E63" s="21">
        <v>1</v>
      </c>
      <c r="F63" s="22" t="s">
        <v>22</v>
      </c>
      <c r="G63" s="23">
        <v>243.97</v>
      </c>
      <c r="H63" s="23">
        <f t="shared" si="9"/>
        <v>3659.55</v>
      </c>
      <c r="I63" s="23">
        <v>3364.6</v>
      </c>
      <c r="J63" s="23">
        <f t="shared" si="8"/>
        <v>7319.1</v>
      </c>
      <c r="K63" s="23">
        <f t="shared" si="6"/>
        <v>87829.200000000012</v>
      </c>
      <c r="L63" s="23"/>
      <c r="M63" s="23">
        <v>0</v>
      </c>
      <c r="N63" s="23">
        <v>0</v>
      </c>
      <c r="O63" s="23">
        <f>J63*1.04-J63</f>
        <v>292.76400000000012</v>
      </c>
      <c r="P63" s="23">
        <f>+L63+N63</f>
        <v>0</v>
      </c>
      <c r="Q63" s="23">
        <f>+K63+L63+O63</f>
        <v>88121.964000000007</v>
      </c>
      <c r="R63" s="24">
        <f>J63*1.04-J63</f>
        <v>292.76400000000012</v>
      </c>
    </row>
    <row r="64" spans="1:295" ht="25.5" customHeight="1" thickBot="1" x14ac:dyDescent="0.3">
      <c r="A64" s="73"/>
      <c r="B64" s="51" t="s">
        <v>112</v>
      </c>
      <c r="C64" s="57" t="s">
        <v>113</v>
      </c>
      <c r="D64" s="44">
        <v>42293</v>
      </c>
      <c r="E64" s="45">
        <v>1</v>
      </c>
      <c r="F64" s="46" t="s">
        <v>22</v>
      </c>
      <c r="G64" s="47">
        <v>399.35</v>
      </c>
      <c r="H64" s="47">
        <f t="shared" si="9"/>
        <v>5990.25</v>
      </c>
      <c r="I64" s="47">
        <v>5162</v>
      </c>
      <c r="J64" s="47">
        <f t="shared" si="8"/>
        <v>11980.5</v>
      </c>
      <c r="K64" s="47">
        <f t="shared" si="6"/>
        <v>143766</v>
      </c>
      <c r="L64" s="47"/>
      <c r="M64" s="47">
        <v>0</v>
      </c>
      <c r="N64" s="47">
        <v>0</v>
      </c>
      <c r="O64" s="47">
        <f>J64*1.04-J64</f>
        <v>479.22000000000116</v>
      </c>
      <c r="P64" s="47">
        <f>+L64+N64</f>
        <v>0</v>
      </c>
      <c r="Q64" s="47">
        <f>+K64+L64+O64</f>
        <v>144245.22</v>
      </c>
      <c r="R64" s="48">
        <f>J64*1.04-J64</f>
        <v>479.22000000000116</v>
      </c>
    </row>
  </sheetData>
  <mergeCells count="7">
    <mergeCell ref="A56:A64"/>
    <mergeCell ref="A2:A3"/>
    <mergeCell ref="B2:R3"/>
    <mergeCell ref="A6:A13"/>
    <mergeCell ref="A15:A16"/>
    <mergeCell ref="A18:A27"/>
    <mergeCell ref="A29:A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</dc:creator>
  <cp:lastModifiedBy>césar</cp:lastModifiedBy>
  <dcterms:created xsi:type="dcterms:W3CDTF">2021-03-09T17:39:14Z</dcterms:created>
  <dcterms:modified xsi:type="dcterms:W3CDTF">2022-02-21T18:26:11Z</dcterms:modified>
</cp:coreProperties>
</file>